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Лист1 (нов выписк) (2)" sheetId="1" r:id="rId1"/>
  </sheets>
  <externalReferences>
    <externalReference r:id="rId4"/>
  </externalReferences>
  <definedNames>
    <definedName name="_xlnm.Print_Area" localSheetId="0">'Лист1 (нов выписк) (2)'!$A$1:$I$49</definedName>
  </definedNames>
  <calcPr fullCalcOnLoad="1"/>
</workbook>
</file>

<file path=xl/sharedStrings.xml><?xml version="1.0" encoding="utf-8"?>
<sst xmlns="http://schemas.openxmlformats.org/spreadsheetml/2006/main" count="59" uniqueCount="53">
  <si>
    <t>Статьи</t>
  </si>
  <si>
    <t>Тепловая энергия в горячей воде (производство +передача)</t>
  </si>
  <si>
    <t>РЭК</t>
  </si>
  <si>
    <t>Топливо всего, в т.ч.:</t>
  </si>
  <si>
    <t>Амортизационные отчисления</t>
  </si>
  <si>
    <t>Капитальный ремонт</t>
  </si>
  <si>
    <t>Отчисления</t>
  </si>
  <si>
    <t>Расход на тепловую энергию</t>
  </si>
  <si>
    <t>Расход на теплоноситель</t>
  </si>
  <si>
    <t>налог на прибыль</t>
  </si>
  <si>
    <t>Всего НВВ</t>
  </si>
  <si>
    <t>Питьевая вода</t>
  </si>
  <si>
    <t>Теплоноситель (вода)</t>
  </si>
  <si>
    <t>соглашение сторон договора ТС</t>
  </si>
  <si>
    <t>Теплоноситель (пар)</t>
  </si>
  <si>
    <t>Тепловая энергия в паре (производство + передача)</t>
  </si>
  <si>
    <t>Плата за негативное воздействие на окружающую среду</t>
  </si>
  <si>
    <t>Материалы (реагенты)</t>
  </si>
  <si>
    <t>экономия расходов</t>
  </si>
  <si>
    <t>капитальные вложения (инвест.программа)</t>
  </si>
  <si>
    <t>корректировка НВВ (реализация инвест.программы)</t>
  </si>
  <si>
    <t>Эк.расходы, понесённые за отчётные периоды</t>
  </si>
  <si>
    <t>корректировка НВВ (отклонение фактических значений, параметров расчёта тарифов от значений, учтённых при установлении тарифов)</t>
  </si>
  <si>
    <t>Оплата труда производственного персонала</t>
  </si>
  <si>
    <t>Расходы на текущий ремонт</t>
  </si>
  <si>
    <t>Услуги водоотведения (предоставляемые ц.Водоканал)</t>
  </si>
  <si>
    <t>Расход на покупку воды (у ц. Водоканал)</t>
  </si>
  <si>
    <t>корректировка НВВ (степень исполнения обязательств по производственной программе при недостижении плановых значений показателей качества и надёжности)</t>
  </si>
  <si>
    <t>Расход на покупку воды (у АО "СУБР")</t>
  </si>
  <si>
    <t>Расходы на ремонт основных средств</t>
  </si>
  <si>
    <t>Полезный отпуск (тыс.м3, тыс.Гкал)</t>
  </si>
  <si>
    <t>Техническая вода</t>
  </si>
  <si>
    <t>Водоотведение (полный комплекс)</t>
  </si>
  <si>
    <t>Водоотведение (приём и очистка)</t>
  </si>
  <si>
    <t>Потери (тыс.Гкал)</t>
  </si>
  <si>
    <t>Отпуск в сеть (тыс.Гкал)</t>
  </si>
  <si>
    <t>Отпуск с коллекторов (тыс.Гкал)</t>
  </si>
  <si>
    <t xml:space="preserve">Газ природный </t>
  </si>
  <si>
    <t xml:space="preserve">дрова </t>
  </si>
  <si>
    <t xml:space="preserve">мазут </t>
  </si>
  <si>
    <t xml:space="preserve">Электроэнергия и мощность </t>
  </si>
  <si>
    <t>корректировка НВВ (отклонение фактически достигнутого объёма)</t>
  </si>
  <si>
    <t>корректировка НВВ (отклонение фактических значений индекса потребительских цен и других индексов, предусмотренных прогнозом социально-экономического развития РФ)</t>
  </si>
  <si>
    <t>корректировка НВВ (отклонение фактически достигнутого уровня неподконтрольных расходов)</t>
  </si>
  <si>
    <t>Накладные (административные, общехозяйственные, цеховые) затраты</t>
  </si>
  <si>
    <t>Земельный налог и арендная плата за землю</t>
  </si>
  <si>
    <t>прочие налоги и сборы</t>
  </si>
  <si>
    <t xml:space="preserve">Резерв по сомнительным долгам гарантирующей организации </t>
  </si>
  <si>
    <t>экономически обоснованные расходы, понесённые за отчётные периоды</t>
  </si>
  <si>
    <t>Плата за пользование водными объектами и водный налог</t>
  </si>
  <si>
    <t>Средства, подлежащие исключению из НВВ</t>
  </si>
  <si>
    <t>Средства, подлежащие включению в НВВ</t>
  </si>
  <si>
    <t>Составляющие статей затрат в тарифах МУП "Комэнергоресурс" на 2023 год (с изменениями, внесёнными Постановлением РЭК СО №232-ПК от 28.11.2022 в Постановление РЭК СО №161-ПК от 15.11.2022)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</si>
</sst>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#.##0\.00"/>
    <numFmt numFmtId="176" formatCode="#\.00"/>
    <numFmt numFmtId="177" formatCode="\$#\.00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_);_(* \(#,##0\);_(* &quot;-&quot;??_);_(@_)"/>
    <numFmt numFmtId="181" formatCode="#,##0;[Red]#,##0"/>
    <numFmt numFmtId="182" formatCode="&quot;\&quot;#,##0;[Red]\-&quot;\&quot;#,##0"/>
    <numFmt numFmtId="183" formatCode="\£#,##0_);\(\£#,##0\)"/>
    <numFmt numFmtId="184" formatCode="_-* #,##0\ _F_B_-;\-* #,##0\ _F_B_-;_-* &quot;-&quot;\ _F_B_-;_-@_-"/>
    <numFmt numFmtId="185" formatCode="_-* #,##0.00_-;\-* #,##0.00_-;_-* &quot;-&quot;??_-;_-@_-"/>
    <numFmt numFmtId="186" formatCode="_-* #,##0\ &quot;FB&quot;_-;\-* #,##0\ &quot;FB&quot;_-;_-* &quot;-&quot;\ &quot;FB&quot;_-;_-@_-"/>
    <numFmt numFmtId="187" formatCode="_(* #,##0.00_);[Red]_(* \(#,##0.00\);_(* &quot;-&quot;??_);_(@_)"/>
    <numFmt numFmtId="188" formatCode="_-* #,##0.00\ &quot;FB&quot;_-;\-* #,##0.00\ &quot;FB&quot;_-;_-* &quot;-&quot;??\ &quot;FB&quot;_-;_-@_-"/>
    <numFmt numFmtId="189" formatCode="&quot;$&quot;#,##0\ ;\(&quot;$&quot;#,##0\)"/>
    <numFmt numFmtId="190" formatCode="0.0\x"/>
    <numFmt numFmtId="191" formatCode="_-* #,##0.00[$€-1]_-;\-* #,##0.00[$€-1]_-;_-* &quot;-&quot;??[$€-1]_-"/>
    <numFmt numFmtId="192" formatCode="_-* #,##0.00\ _F_B_-;\-* #,##0.00\ _F_B_-;_-* &quot;-&quot;??\ _F_B_-;_-@_-"/>
    <numFmt numFmtId="193" formatCode="_(* #,##0.00_);_(* \(#,##0.00\);_(* &quot;-&quot;??_);_(@_)"/>
    <numFmt numFmtId="194" formatCode="#,##0.0_);[Red]\(#,##0.0\)"/>
    <numFmt numFmtId="195" formatCode="_-* #,##0_-;_-* #,##0\-;_-* &quot;-&quot;_-;_-@_-"/>
    <numFmt numFmtId="196" formatCode="_-* #,##0.00_-;_-* #,##0.00\-;_-* &quot;-&quot;??_-;_-@_-"/>
    <numFmt numFmtId="197" formatCode="_-* #,##0\ _$_-;\-* #,##0\ _$_-;_-* &quot;-&quot;\ _$_-;_-@_-"/>
    <numFmt numFmtId="198" formatCode="_-* #,##0.00\ _$_-;\-* #,##0.00\ _$_-;_-* &quot;-&quot;??\ _$_-;_-@_-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%"/>
    <numFmt numFmtId="205" formatCode="_-&quot;F&quot;\ * #,##0_-;_-&quot;F&quot;\ * #,##0\-;_-&quot;F&quot;\ * &quot;-&quot;_-;_-@_-"/>
    <numFmt numFmtId="206" formatCode="_-&quot;F&quot;\ * #,##0.00_-;_-&quot;F&quot;\ * #,##0.00\-;_-&quot;F&quot;\ * &quot;-&quot;??_-;_-@_-"/>
    <numFmt numFmtId="207" formatCode="\¥#,##0_);\(\¥#,##0\)"/>
    <numFmt numFmtId="208" formatCode="General_)"/>
    <numFmt numFmtId="209" formatCode="#,##0\т"/>
    <numFmt numFmtId="210" formatCode="%#\.00"/>
    <numFmt numFmtId="211" formatCode="0.00000"/>
    <numFmt numFmtId="212" formatCode="0.000000000"/>
    <numFmt numFmtId="213" formatCode="0.00000000"/>
    <numFmt numFmtId="214" formatCode="0.0000000"/>
    <numFmt numFmtId="215" formatCode="0.000000"/>
  </numFmts>
  <fonts count="103">
    <font>
      <sz val="11"/>
      <color indexed="8"/>
      <name val="Calibri"/>
      <family val="2"/>
    </font>
    <font>
      <sz val="10"/>
      <name val="Book Antiqua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0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7"/>
      <name val="Small Fonts"/>
      <family val="2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0"/>
    </font>
    <font>
      <sz val="10"/>
      <name val="Arial Cyr"/>
      <family val="0"/>
    </font>
    <font>
      <sz val="12"/>
      <name val="Times New Roman CE"/>
      <family val="0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sz val="10"/>
      <name val="ZapfCalligr BT"/>
      <family val="0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b/>
      <i/>
      <sz val="8"/>
      <name val="Helv"/>
      <family val="0"/>
    </font>
    <font>
      <sz val="11"/>
      <color indexed="62"/>
      <name val="Calibri"/>
      <family val="2"/>
    </font>
    <font>
      <b/>
      <sz val="8"/>
      <name val="Arial CYR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 Cyr"/>
      <family val="2"/>
    </font>
    <font>
      <sz val="14"/>
      <name val="Arial Cyr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ont="0" applyFill="0" applyBorder="0" applyAlignment="0">
      <protection/>
    </xf>
    <xf numFmtId="175" fontId="2" fillId="0" borderId="0">
      <alignment/>
      <protection locked="0"/>
    </xf>
    <xf numFmtId="176" fontId="2" fillId="0" borderId="0">
      <alignment/>
      <protection locked="0"/>
    </xf>
    <xf numFmtId="177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2" borderId="2" applyNumberFormat="0" applyFill="0" applyBorder="0" applyAlignment="0">
      <protection/>
    </xf>
    <xf numFmtId="0" fontId="5" fillId="2" borderId="0" applyNumberFormat="0" applyFill="0" applyBorder="0" applyAlignment="0">
      <protection/>
    </xf>
    <xf numFmtId="0" fontId="6" fillId="3" borderId="2" applyNumberFormat="0" applyFill="0" applyBorder="0" applyAlignment="0">
      <protection/>
    </xf>
    <xf numFmtId="0" fontId="7" fillId="4" borderId="0" applyNumberFormat="0" applyFill="0" applyBorder="0" applyAlignment="0">
      <protection/>
    </xf>
    <xf numFmtId="0" fontId="8" fillId="0" borderId="0" applyNumberFormat="0" applyFill="0" applyBorder="0" applyAlignment="0">
      <protection/>
    </xf>
    <xf numFmtId="0" fontId="9" fillId="0" borderId="3" applyNumberFormat="0" applyFill="0" applyBorder="0" applyAlignment="0">
      <protection/>
    </xf>
    <xf numFmtId="0" fontId="10" fillId="5" borderId="4" applyNumberFormat="0" applyFill="0" applyBorder="0" applyAlignment="0">
      <protection/>
    </xf>
    <xf numFmtId="0" fontId="11" fillId="0" borderId="0" applyNumberFormat="0" applyFill="0" applyBorder="0" applyAlignment="0">
      <protection/>
    </xf>
    <xf numFmtId="0" fontId="11" fillId="6" borderId="5" applyNumberFormat="0" applyFill="0" applyBorder="0" applyAlignment="0">
      <protection/>
    </xf>
    <xf numFmtId="0" fontId="12" fillId="0" borderId="3" applyNumberFormat="0" applyFill="0" applyBorder="0" applyAlignment="0">
      <protection/>
    </xf>
    <xf numFmtId="0" fontId="11" fillId="0" borderId="0" applyNumberFormat="0" applyFill="0" applyBorder="0" applyAlignment="0">
      <protection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>
      <alignment horizontal="right"/>
      <protection/>
    </xf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Protection="0">
      <alignment/>
    </xf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0">
      <alignment/>
      <protection/>
    </xf>
    <xf numFmtId="0" fontId="20" fillId="21" borderId="0">
      <alignment/>
      <protection/>
    </xf>
    <xf numFmtId="0" fontId="21" fillId="0" borderId="0" applyNumberFormat="0" applyFill="0" applyBorder="0" applyAlignment="0" applyProtection="0"/>
    <xf numFmtId="38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3" fontId="24" fillId="0" borderId="0" applyFont="0" applyFill="0" applyBorder="0" applyAlignment="0" applyProtection="0"/>
    <xf numFmtId="0" fontId="25" fillId="0" borderId="0">
      <alignment/>
      <protection/>
    </xf>
    <xf numFmtId="0" fontId="26" fillId="0" borderId="0" applyFill="0" applyBorder="0" applyAlignment="0">
      <protection/>
    </xf>
    <xf numFmtId="0" fontId="15" fillId="22" borderId="0" applyNumberFormat="0" applyFont="0" applyBorder="0" applyAlignment="0">
      <protection/>
    </xf>
    <xf numFmtId="0" fontId="27" fillId="0" borderId="5" applyNumberFormat="0" applyFont="0" applyFill="0" applyProtection="0">
      <alignment horizontal="centerContinuous" vertical="center"/>
    </xf>
    <xf numFmtId="0" fontId="28" fillId="23" borderId="0" applyNumberFormat="0" applyFont="0" applyBorder="0" applyAlignment="0" applyProtection="0"/>
    <xf numFmtId="0" fontId="27" fillId="0" borderId="0" applyNumberFormat="0" applyFill="0" applyBorder="0" applyProtection="0">
      <alignment horizontal="center" vertical="center"/>
    </xf>
    <xf numFmtId="184" fontId="1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15" fillId="0" borderId="0" applyFont="0" applyFill="0" applyBorder="0" applyAlignment="0" applyProtection="0"/>
    <xf numFmtId="3" fontId="31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19" fillId="24" borderId="0">
      <alignment/>
      <protection/>
    </xf>
    <xf numFmtId="0" fontId="20" fillId="25" borderId="0">
      <alignment/>
      <protection/>
    </xf>
    <xf numFmtId="14" fontId="32" fillId="0" borderId="0">
      <alignment/>
      <protection/>
    </xf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38" fontId="28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0" fillId="0" borderId="6" applyNumberFormat="0" applyFont="0" applyFill="0" applyAlignment="0" applyProtection="0"/>
    <xf numFmtId="0" fontId="33" fillId="0" borderId="0" applyFill="0" applyBorder="0" applyAlignment="0" applyProtection="0"/>
    <xf numFmtId="191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2" fontId="31" fillId="0" borderId="0" applyFont="0" applyFill="0" applyBorder="0" applyAlignment="0" applyProtection="0"/>
    <xf numFmtId="15" fontId="15" fillId="0" borderId="0">
      <alignment vertical="center"/>
      <protection/>
    </xf>
    <xf numFmtId="0" fontId="35" fillId="0" borderId="0" applyFill="0" applyBorder="0" applyProtection="0">
      <alignment horizontal="left"/>
    </xf>
    <xf numFmtId="193" fontId="36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7" fillId="0" borderId="0" applyProtection="0">
      <alignment horizontal="right"/>
    </xf>
    <xf numFmtId="0" fontId="5" fillId="0" borderId="7" applyNumberFormat="0" applyAlignment="0" applyProtection="0"/>
    <xf numFmtId="0" fontId="5" fillId="0" borderId="2">
      <alignment horizontal="left" vertical="center"/>
      <protection/>
    </xf>
    <xf numFmtId="0" fontId="38" fillId="0" borderId="0">
      <alignment horizontal="center"/>
      <protection/>
    </xf>
    <xf numFmtId="38" fontId="39" fillId="0" borderId="0">
      <alignment/>
      <protection/>
    </xf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8" applyNumberFormat="0" applyFill="0" applyBorder="0" applyAlignment="0" applyProtection="0"/>
    <xf numFmtId="194" fontId="43" fillId="26" borderId="0" applyNumberFormat="0" applyBorder="0" applyAlignment="0" applyProtection="0"/>
    <xf numFmtId="0" fontId="44" fillId="0" borderId="0">
      <alignment/>
      <protection/>
    </xf>
    <xf numFmtId="0" fontId="15" fillId="0" borderId="0">
      <alignment/>
      <protection/>
    </xf>
    <xf numFmtId="0" fontId="15" fillId="27" borderId="0" applyNumberFormat="0" applyFont="0" applyBorder="0" applyAlignment="0">
      <protection/>
    </xf>
    <xf numFmtId="0" fontId="45" fillId="0" borderId="0" applyNumberFormat="0" applyFill="0" applyBorder="0" applyAlignment="0" applyProtection="0"/>
    <xf numFmtId="0" fontId="46" fillId="0" borderId="0">
      <alignment vertical="center"/>
      <protection/>
    </xf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0" fontId="16" fillId="0" borderId="0" applyFont="0" applyFill="0" applyBorder="0" applyAlignment="0" applyProtection="0"/>
    <xf numFmtId="37" fontId="47" fillId="0" borderId="0">
      <alignment/>
      <protection/>
    </xf>
    <xf numFmtId="174" fontId="1" fillId="0" borderId="0">
      <alignment/>
      <protection/>
    </xf>
    <xf numFmtId="37" fontId="48" fillId="26" borderId="2" applyBorder="0">
      <alignment horizontal="left" vertical="center" indent="2"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40" fontId="54" fillId="26" borderId="0">
      <alignment horizontal="right"/>
      <protection/>
    </xf>
    <xf numFmtId="0" fontId="55" fillId="27" borderId="0">
      <alignment horizontal="center"/>
      <protection/>
    </xf>
    <xf numFmtId="0" fontId="56" fillId="28" borderId="0">
      <alignment/>
      <protection/>
    </xf>
    <xf numFmtId="0" fontId="57" fillId="26" borderId="0" applyBorder="0">
      <alignment horizontal="centerContinuous"/>
      <protection/>
    </xf>
    <xf numFmtId="0" fontId="58" fillId="28" borderId="0" applyBorder="0">
      <alignment horizontal="centerContinuous"/>
      <protection/>
    </xf>
    <xf numFmtId="0" fontId="5" fillId="0" borderId="0" applyNumberFormat="0" applyFill="0" applyBorder="0" applyAlignment="0" applyProtection="0"/>
    <xf numFmtId="0" fontId="59" fillId="0" borderId="0">
      <alignment/>
      <protection/>
    </xf>
    <xf numFmtId="1" fontId="60" fillId="0" borderId="0" applyProtection="0">
      <alignment horizontal="right" vertical="center"/>
    </xf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59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>
      <alignment vertical="center"/>
      <protection/>
    </xf>
    <xf numFmtId="0" fontId="32" fillId="0" borderId="10">
      <alignment/>
      <protection/>
    </xf>
    <xf numFmtId="0" fontId="24" fillId="0" borderId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0" fontId="65" fillId="0" borderId="0" applyBorder="0" applyProtection="0">
      <alignment vertical="center"/>
    </xf>
    <xf numFmtId="0" fontId="65" fillId="0" borderId="5" applyBorder="0" applyProtection="0">
      <alignment horizontal="right" vertical="center"/>
    </xf>
    <xf numFmtId="0" fontId="66" fillId="29" borderId="0" applyBorder="0" applyProtection="0">
      <alignment horizontal="centerContinuous" vertical="center"/>
    </xf>
    <xf numFmtId="0" fontId="66" fillId="30" borderId="5" applyBorder="0" applyProtection="0">
      <alignment horizontal="centerContinuous" vertical="center"/>
    </xf>
    <xf numFmtId="0" fontId="67" fillId="0" borderId="0">
      <alignment/>
      <protection/>
    </xf>
    <xf numFmtId="0" fontId="53" fillId="0" borderId="0">
      <alignment/>
      <protection/>
    </xf>
    <xf numFmtId="0" fontId="68" fillId="0" borderId="0" applyFill="0" applyBorder="0" applyProtection="0">
      <alignment horizontal="left"/>
    </xf>
    <xf numFmtId="0" fontId="35" fillId="0" borderId="11" applyFill="0" applyBorder="0" applyProtection="0">
      <alignment horizontal="left" vertical="top"/>
    </xf>
    <xf numFmtId="0" fontId="69" fillId="0" borderId="0">
      <alignment horizontal="centerContinuous"/>
      <protection/>
    </xf>
    <xf numFmtId="0" fontId="70" fillId="0" borderId="0">
      <alignment/>
      <protection/>
    </xf>
    <xf numFmtId="0" fontId="71" fillId="0" borderId="0">
      <alignment/>
      <protection/>
    </xf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31" fillId="0" borderId="12" applyNumberFormat="0" applyFont="0" applyFill="0" applyAlignment="0" applyProtection="0"/>
    <xf numFmtId="0" fontId="72" fillId="0" borderId="0">
      <alignment horizontal="fill"/>
      <protection/>
    </xf>
    <xf numFmtId="0" fontId="73" fillId="0" borderId="0">
      <alignment/>
      <protection/>
    </xf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73" fillId="0" borderId="0">
      <alignment/>
      <protection/>
    </xf>
    <xf numFmtId="0" fontId="74" fillId="0" borderId="5" applyBorder="0" applyProtection="0">
      <alignment horizontal="right"/>
    </xf>
    <xf numFmtId="207" fontId="24" fillId="0" borderId="0" applyFont="0" applyFill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208" fontId="51" fillId="0" borderId="13">
      <alignment/>
      <protection locked="0"/>
    </xf>
    <xf numFmtId="0" fontId="75" fillId="12" borderId="14" applyNumberFormat="0" applyAlignment="0" applyProtection="0"/>
    <xf numFmtId="3" fontId="76" fillId="0" borderId="0">
      <alignment horizontal="center" vertical="center" textRotation="90" wrapText="1"/>
      <protection/>
    </xf>
    <xf numFmtId="0" fontId="77" fillId="34" borderId="15" applyNumberFormat="0" applyAlignment="0" applyProtection="0"/>
    <xf numFmtId="0" fontId="78" fillId="34" borderId="14" applyNumberFormat="0" applyAlignment="0" applyProtection="0"/>
    <xf numFmtId="14" fontId="7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16" applyNumberFormat="0" applyFill="0" applyAlignment="0" applyProtection="0"/>
    <xf numFmtId="0" fontId="81" fillId="0" borderId="17" applyNumberFormat="0" applyFill="0" applyAlignment="0" applyProtection="0"/>
    <xf numFmtId="0" fontId="82" fillId="0" borderId="18" applyNumberFormat="0" applyFill="0" applyAlignment="0" applyProtection="0"/>
    <xf numFmtId="0" fontId="82" fillId="0" borderId="0" applyNumberFormat="0" applyFill="0" applyBorder="0" applyAlignment="0" applyProtection="0"/>
    <xf numFmtId="208" fontId="83" fillId="11" borderId="13">
      <alignment/>
      <protection/>
    </xf>
    <xf numFmtId="0" fontId="84" fillId="0" borderId="19" applyNumberFormat="0" applyFill="0" applyAlignment="0" applyProtection="0"/>
    <xf numFmtId="0" fontId="85" fillId="3" borderId="20" applyNumberFormat="0" applyAlignment="0" applyProtection="0"/>
    <xf numFmtId="0" fontId="86" fillId="0" borderId="0" applyNumberFormat="0" applyFill="0" applyBorder="0" applyAlignment="0" applyProtection="0"/>
    <xf numFmtId="7" fontId="87" fillId="0" borderId="0">
      <alignment/>
      <protection/>
    </xf>
    <xf numFmtId="0" fontId="88" fillId="26" borderId="0" applyFill="0">
      <alignment/>
      <protection/>
    </xf>
    <xf numFmtId="0" fontId="89" fillId="23" borderId="0" applyNumberFormat="0" applyBorder="0" applyAlignment="0" applyProtection="0"/>
    <xf numFmtId="0" fontId="51" fillId="0" borderId="0">
      <alignment/>
      <protection/>
    </xf>
    <xf numFmtId="0" fontId="90" fillId="8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5" borderId="21" applyNumberFormat="0" applyFont="0" applyAlignment="0" applyProtection="0"/>
    <xf numFmtId="9" fontId="0" fillId="0" borderId="0" applyFont="0" applyFill="0" applyBorder="0" applyAlignment="0" applyProtection="0"/>
    <xf numFmtId="0" fontId="92" fillId="0" borderId="22" applyNumberFormat="0" applyFill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51" fillId="0" borderId="0">
      <alignment/>
      <protection/>
    </xf>
    <xf numFmtId="49" fontId="94" fillId="0" borderId="0">
      <alignment/>
      <protection/>
    </xf>
    <xf numFmtId="49" fontId="95" fillId="0" borderId="0">
      <alignment vertical="top"/>
      <protection/>
    </xf>
    <xf numFmtId="0" fontId="96" fillId="0" borderId="0" applyNumberFormat="0" applyFill="0" applyBorder="0" applyAlignment="0" applyProtection="0"/>
    <xf numFmtId="209" fontId="97" fillId="0" borderId="0">
      <alignment/>
      <protection/>
    </xf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9" borderId="0" applyNumberFormat="0" applyBorder="0" applyAlignment="0" applyProtection="0"/>
    <xf numFmtId="210" fontId="2" fillId="0" borderId="0">
      <alignment/>
      <protection locked="0"/>
    </xf>
    <xf numFmtId="49" fontId="79" fillId="0" borderId="23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84" fillId="0" borderId="23" xfId="0" applyFont="1" applyBorder="1" applyAlignment="1">
      <alignment/>
    </xf>
    <xf numFmtId="2" fontId="84" fillId="0" borderId="23" xfId="0" applyNumberFormat="1" applyFont="1" applyFill="1" applyBorder="1" applyAlignment="1">
      <alignment/>
    </xf>
    <xf numFmtId="172" fontId="84" fillId="0" borderId="23" xfId="0" applyNumberFormat="1" applyFont="1" applyBorder="1" applyAlignment="1">
      <alignment/>
    </xf>
    <xf numFmtId="2" fontId="84" fillId="0" borderId="23" xfId="0" applyNumberFormat="1" applyFont="1" applyBorder="1" applyAlignment="1">
      <alignment/>
    </xf>
    <xf numFmtId="2" fontId="0" fillId="0" borderId="23" xfId="0" applyNumberFormat="1" applyFill="1" applyBorder="1" applyAlignment="1">
      <alignment/>
    </xf>
    <xf numFmtId="0" fontId="84" fillId="0" borderId="23" xfId="0" applyFont="1" applyBorder="1" applyAlignment="1">
      <alignment wrapText="1"/>
    </xf>
    <xf numFmtId="0" fontId="84" fillId="0" borderId="0" xfId="0" applyFont="1" applyAlignment="1">
      <alignment/>
    </xf>
    <xf numFmtId="2" fontId="84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6" borderId="23" xfId="0" applyNumberFormat="1" applyFill="1" applyBorder="1" applyAlignment="1">
      <alignment/>
    </xf>
    <xf numFmtId="172" fontId="84" fillId="0" borderId="0" xfId="0" applyNumberFormat="1" applyFont="1" applyBorder="1" applyAlignment="1">
      <alignment/>
    </xf>
    <xf numFmtId="2" fontId="0" fillId="36" borderId="23" xfId="0" applyNumberFormat="1" applyFont="1" applyFill="1" applyBorder="1" applyAlignment="1">
      <alignment/>
    </xf>
    <xf numFmtId="2" fontId="100" fillId="36" borderId="23" xfId="0" applyNumberFormat="1" applyFont="1" applyFill="1" applyBorder="1" applyAlignment="1">
      <alignment/>
    </xf>
    <xf numFmtId="2" fontId="0" fillId="36" borderId="23" xfId="0" applyNumberForma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3" xfId="0" applyFont="1" applyFill="1" applyBorder="1" applyAlignment="1">
      <alignment/>
    </xf>
    <xf numFmtId="2" fontId="84" fillId="36" borderId="23" xfId="0" applyNumberFormat="1" applyFont="1" applyFill="1" applyBorder="1" applyAlignment="1">
      <alignment/>
    </xf>
    <xf numFmtId="172" fontId="100" fillId="36" borderId="23" xfId="0" applyNumberFormat="1" applyFont="1" applyFill="1" applyBorder="1" applyAlignment="1">
      <alignment/>
    </xf>
    <xf numFmtId="172" fontId="84" fillId="36" borderId="23" xfId="0" applyNumberFormat="1" applyFont="1" applyFill="1" applyBorder="1" applyAlignment="1">
      <alignment/>
    </xf>
    <xf numFmtId="173" fontId="0" fillId="36" borderId="23" xfId="0" applyNumberFormat="1" applyFill="1" applyBorder="1" applyAlignment="1">
      <alignment/>
    </xf>
    <xf numFmtId="172" fontId="0" fillId="36" borderId="23" xfId="0" applyNumberFormat="1" applyFont="1" applyFill="1" applyBorder="1" applyAlignment="1">
      <alignment/>
    </xf>
    <xf numFmtId="0" fontId="84" fillId="36" borderId="23" xfId="0" applyFont="1" applyFill="1" applyBorder="1" applyAlignment="1">
      <alignment horizontal="center" vertical="center" wrapText="1"/>
    </xf>
    <xf numFmtId="0" fontId="101" fillId="0" borderId="23" xfId="213" applyFont="1" applyFill="1" applyBorder="1" applyAlignment="1" applyProtection="1">
      <alignment horizontal="justify" vertical="top" wrapText="1"/>
      <protection/>
    </xf>
    <xf numFmtId="0" fontId="100" fillId="0" borderId="23" xfId="0" applyFont="1" applyBorder="1" applyAlignment="1">
      <alignment wrapText="1"/>
    </xf>
    <xf numFmtId="0" fontId="0" fillId="36" borderId="23" xfId="0" applyFill="1" applyBorder="1" applyAlignment="1">
      <alignment horizontal="center"/>
    </xf>
    <xf numFmtId="0" fontId="84" fillId="36" borderId="23" xfId="0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102" fillId="0" borderId="0" xfId="0" applyNumberFormat="1" applyFont="1" applyAlignment="1">
      <alignment/>
    </xf>
    <xf numFmtId="173" fontId="0" fillId="0" borderId="0" xfId="0" applyNumberFormat="1" applyAlignment="1">
      <alignment/>
    </xf>
    <xf numFmtId="2" fontId="0" fillId="37" borderId="23" xfId="0" applyNumberFormat="1" applyFont="1" applyFill="1" applyBorder="1" applyAlignment="1">
      <alignment/>
    </xf>
    <xf numFmtId="0" fontId="84" fillId="36" borderId="23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99" fillId="0" borderId="0" xfId="0" applyFont="1" applyAlignment="1">
      <alignment horizontal="center" wrapText="1"/>
    </xf>
  </cellXfs>
  <cellStyles count="220">
    <cellStyle name="Normal" xfId="0"/>
    <cellStyle name=";;;" xfId="15"/>
    <cellStyle name="”ќђќ‘ћ‚›‰" xfId="16"/>
    <cellStyle name="”љ‘ђћ‚ђќќ›‰" xfId="17"/>
    <cellStyle name="„…ќ…†ќ›‰" xfId="18"/>
    <cellStyle name="„ђ’ђ" xfId="19"/>
    <cellStyle name="‡ђѓћ‹ћ‚ћљ1" xfId="20"/>
    <cellStyle name="‡ђѓћ‹ћ‚ћљ2" xfId="21"/>
    <cellStyle name="’ћѓћ‚›‰" xfId="22"/>
    <cellStyle name="1Outputbox1" xfId="23"/>
    <cellStyle name="1Outputbox2" xfId="24"/>
    <cellStyle name="1Outputheader" xfId="25"/>
    <cellStyle name="1Outputheader2" xfId="26"/>
    <cellStyle name="1Outputsubtitle" xfId="27"/>
    <cellStyle name="1Outputtitle" xfId="28"/>
    <cellStyle name="1Profileheader" xfId="29"/>
    <cellStyle name="1Profilelowerbox" xfId="30"/>
    <cellStyle name="1Profilesubheader" xfId="31"/>
    <cellStyle name="1Profiletitle" xfId="32"/>
    <cellStyle name="1Profiletopbox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Акцент1" xfId="40"/>
    <cellStyle name="40% - Акцент2" xfId="41"/>
    <cellStyle name="40% - Акцент3" xfId="42"/>
    <cellStyle name="40% - Акцент4" xfId="43"/>
    <cellStyle name="40% - Акцент5" xfId="44"/>
    <cellStyle name="40% - Акцент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8pt" xfId="52"/>
    <cellStyle name="Aaia?iue [0]_vaqduGfTSN7qyUJNWHRlcWo3H" xfId="53"/>
    <cellStyle name="Aaia?iue_vaqduGfTSN7qyUJNWHRlcWo3H" xfId="54"/>
    <cellStyle name="Äåíåæíûé [0]_vaqduGfTSN7qyUJNWHRlcWo3H" xfId="55"/>
    <cellStyle name="Äåíåæíûé_vaqduGfTSN7qyUJNWHRlcWo3H" xfId="56"/>
    <cellStyle name="acct" xfId="57"/>
    <cellStyle name="AeE­ [0]_?A°??µAoC?" xfId="58"/>
    <cellStyle name="AeE­_?A°??µAoC?" xfId="59"/>
    <cellStyle name="Aeia?nnueea" xfId="60"/>
    <cellStyle name="AFE" xfId="61"/>
    <cellStyle name="Arial 10" xfId="62"/>
    <cellStyle name="Arial 12" xfId="63"/>
    <cellStyle name="Balance" xfId="64"/>
    <cellStyle name="BalanceBold" xfId="65"/>
    <cellStyle name="BLACK" xfId="66"/>
    <cellStyle name="Blue" xfId="67"/>
    <cellStyle name="Body" xfId="68"/>
    <cellStyle name="British Pound" xfId="69"/>
    <cellStyle name="C?AO_?A°??µAoC?" xfId="70"/>
    <cellStyle name="Calc Currency (0)" xfId="71"/>
    <cellStyle name="Case" xfId="72"/>
    <cellStyle name="Center Across" xfId="73"/>
    <cellStyle name="Check" xfId="74"/>
    <cellStyle name="Column Heading" xfId="75"/>
    <cellStyle name="Comma [0]_Bdgt99D09_04Dep" xfId="76"/>
    <cellStyle name="Comma [1]" xfId="77"/>
    <cellStyle name="Comma 0" xfId="78"/>
    <cellStyle name="Comma 0*" xfId="79"/>
    <cellStyle name="Comma 2" xfId="80"/>
    <cellStyle name="Comma_AR 19.11. for sales" xfId="81"/>
    <cellStyle name="Comma0" xfId="82"/>
    <cellStyle name="Currency [0]_Bdgt99D09_04Dep" xfId="83"/>
    <cellStyle name="Currency [1]" xfId="84"/>
    <cellStyle name="Currency 0" xfId="85"/>
    <cellStyle name="Currency 2" xfId="86"/>
    <cellStyle name="Currency_Bdgt99D09_04Dep" xfId="87"/>
    <cellStyle name="Currency0" xfId="88"/>
    <cellStyle name="Data" xfId="89"/>
    <cellStyle name="DataBold" xfId="90"/>
    <cellStyle name="Date" xfId="91"/>
    <cellStyle name="Date Aligned" xfId="92"/>
    <cellStyle name="Date_LRP Model (13.05.02)" xfId="93"/>
    <cellStyle name="Dec_0" xfId="94"/>
    <cellStyle name="Dollars" xfId="95"/>
    <cellStyle name="Dotted Line" xfId="96"/>
    <cellStyle name="Double Accounting" xfId="97"/>
    <cellStyle name="Euro" xfId="98"/>
    <cellStyle name="Ezres [0]_Document" xfId="99"/>
    <cellStyle name="Ezres_Document" xfId="100"/>
    <cellStyle name="F2" xfId="101"/>
    <cellStyle name="F3" xfId="102"/>
    <cellStyle name="F4" xfId="103"/>
    <cellStyle name="F5" xfId="104"/>
    <cellStyle name="F6" xfId="105"/>
    <cellStyle name="F7" xfId="106"/>
    <cellStyle name="F8" xfId="107"/>
    <cellStyle name="Fixed" xfId="108"/>
    <cellStyle name="footer" xfId="109"/>
    <cellStyle name="Footnote" xfId="110"/>
    <cellStyle name="Green" xfId="111"/>
    <cellStyle name="Hard Percent" xfId="112"/>
    <cellStyle name="Header" xfId="113"/>
    <cellStyle name="Header1" xfId="114"/>
    <cellStyle name="Header2" xfId="115"/>
    <cellStyle name="heading" xfId="116"/>
    <cellStyle name="Heading 1" xfId="117"/>
    <cellStyle name="Heading 2" xfId="118"/>
    <cellStyle name="Heading 3" xfId="119"/>
    <cellStyle name="heading_a2" xfId="120"/>
    <cellStyle name="HeadingS" xfId="121"/>
    <cellStyle name="Hide" xfId="122"/>
    <cellStyle name="Iau?iue_o10-n" xfId="123"/>
    <cellStyle name="Îáû÷íûé_vaqduGfTSN7qyUJNWHRlcWo3H" xfId="124"/>
    <cellStyle name="Input" xfId="125"/>
    <cellStyle name="Ioe?uaaaoayny aeia?nnueea" xfId="126"/>
    <cellStyle name="ISO" xfId="127"/>
    <cellStyle name="Komma [0]_Arcen" xfId="128"/>
    <cellStyle name="Komma_Arcen" xfId="129"/>
    <cellStyle name="Milliers [0]_BUDGET" xfId="130"/>
    <cellStyle name="Milliers_BUDGET" xfId="131"/>
    <cellStyle name="Monétaire [0]_BUDGET" xfId="132"/>
    <cellStyle name="Monétaire_BUDGET" xfId="133"/>
    <cellStyle name="Multiple" xfId="134"/>
    <cellStyle name="Multiple [0]" xfId="135"/>
    <cellStyle name="Multiple [1]" xfId="136"/>
    <cellStyle name="Multiple_1 Dec" xfId="137"/>
    <cellStyle name="no dec" xfId="138"/>
    <cellStyle name="Normal - Style1" xfId="139"/>
    <cellStyle name="Normal 2" xfId="140"/>
    <cellStyle name="Normal_#10-Headcount" xfId="141"/>
    <cellStyle name="Normál_1." xfId="142"/>
    <cellStyle name="Normal_2001зm" xfId="143"/>
    <cellStyle name="Normál_VERZIOK" xfId="144"/>
    <cellStyle name="NormalGB" xfId="145"/>
    <cellStyle name="Output Amounts" xfId="146"/>
    <cellStyle name="Output Column Headings" xfId="147"/>
    <cellStyle name="Output Line Items" xfId="148"/>
    <cellStyle name="Output Report Heading" xfId="149"/>
    <cellStyle name="Output Report Title" xfId="150"/>
    <cellStyle name="Outputtitle" xfId="151"/>
    <cellStyle name="Paaotsikko" xfId="152"/>
    <cellStyle name="Page Number" xfId="153"/>
    <cellStyle name="Pénznem [0]_Document" xfId="154"/>
    <cellStyle name="Pénznem_Document" xfId="155"/>
    <cellStyle name="Percent [0]" xfId="156"/>
    <cellStyle name="Percent [1]" xfId="157"/>
    <cellStyle name="Pддotsikko" xfId="158"/>
    <cellStyle name="Red" xfId="159"/>
    <cellStyle name="Salomon Logo" xfId="160"/>
    <cellStyle name="ScotchRule" xfId="161"/>
    <cellStyle name="Single Accounting" xfId="162"/>
    <cellStyle name="small" xfId="163"/>
    <cellStyle name="Standard_tabelle" xfId="164"/>
    <cellStyle name="Subtitle" xfId="165"/>
    <cellStyle name="Table Head" xfId="166"/>
    <cellStyle name="Table Head Aligned" xfId="167"/>
    <cellStyle name="Table Head Blue" xfId="168"/>
    <cellStyle name="Table Head Green" xfId="169"/>
    <cellStyle name="Table Head_Val_Sum_Graph" xfId="170"/>
    <cellStyle name="Table Text" xfId="171"/>
    <cellStyle name="Table Title" xfId="172"/>
    <cellStyle name="Table Units" xfId="173"/>
    <cellStyle name="Table_Header" xfId="174"/>
    <cellStyle name="Text 1" xfId="175"/>
    <cellStyle name="Text Head 1" xfId="176"/>
    <cellStyle name="Times 10" xfId="177"/>
    <cellStyle name="Times 12" xfId="178"/>
    <cellStyle name="Title" xfId="179"/>
    <cellStyle name="Total" xfId="180"/>
    <cellStyle name="Underline_Single" xfId="181"/>
    <cellStyle name="Valiotsikko" xfId="182"/>
    <cellStyle name="Valuta [0]_Arcen" xfId="183"/>
    <cellStyle name="Valuta_Arcen" xfId="184"/>
    <cellStyle name="Vдliotsikko" xfId="185"/>
    <cellStyle name="year" xfId="186"/>
    <cellStyle name="Yen" xfId="187"/>
    <cellStyle name="Акцент1" xfId="188"/>
    <cellStyle name="Акцент2" xfId="189"/>
    <cellStyle name="Акцент3" xfId="190"/>
    <cellStyle name="Акцент4" xfId="191"/>
    <cellStyle name="Акцент5" xfId="192"/>
    <cellStyle name="Акцент6" xfId="193"/>
    <cellStyle name="Беззащитный" xfId="194"/>
    <cellStyle name="Ввод " xfId="195"/>
    <cellStyle name="Верт. заголовок" xfId="196"/>
    <cellStyle name="Вывод" xfId="197"/>
    <cellStyle name="Вычисление" xfId="198"/>
    <cellStyle name="Дата" xfId="199"/>
    <cellStyle name="Currency" xfId="200"/>
    <cellStyle name="Currency [0]" xfId="201"/>
    <cellStyle name="Заголовок 1" xfId="202"/>
    <cellStyle name="Заголовок 2" xfId="203"/>
    <cellStyle name="Заголовок 3" xfId="204"/>
    <cellStyle name="Заголовок 4" xfId="205"/>
    <cellStyle name="Защитный" xfId="206"/>
    <cellStyle name="Итог" xfId="207"/>
    <cellStyle name="Контрольная ячейка" xfId="208"/>
    <cellStyle name="Название" xfId="209"/>
    <cellStyle name="Невидимый" xfId="210"/>
    <cellStyle name="недельный" xfId="211"/>
    <cellStyle name="Нейтральный" xfId="212"/>
    <cellStyle name="Обычный_расчет тарифа тэ по Методике 760-э 2014-2016" xfId="213"/>
    <cellStyle name="Плохой" xfId="214"/>
    <cellStyle name="Пояснение" xfId="215"/>
    <cellStyle name="Примечание" xfId="216"/>
    <cellStyle name="Percent" xfId="217"/>
    <cellStyle name="Связанная ячейка" xfId="218"/>
    <cellStyle name="Стиль 1" xfId="219"/>
    <cellStyle name="Стиль 2" xfId="220"/>
    <cellStyle name="Стиль 3" xfId="221"/>
    <cellStyle name="Стиль 4" xfId="222"/>
    <cellStyle name="Субсчет" xfId="223"/>
    <cellStyle name="Счет" xfId="224"/>
    <cellStyle name="Текст предупреждения" xfId="225"/>
    <cellStyle name="тонны" xfId="226"/>
    <cellStyle name="Тысячи [0]_DVIZ_BL" xfId="227"/>
    <cellStyle name="Тысячи_DVIZ_BL" xfId="228"/>
    <cellStyle name="Comma" xfId="229"/>
    <cellStyle name="Comma [0]" xfId="230"/>
    <cellStyle name="Хороший" xfId="231"/>
    <cellStyle name="Џђћ–…ќ’ќ›‰" xfId="232"/>
    <cellStyle name="ШАУ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100;&#1080;%20&#1056;&#1069;&#1050;%20&#1074;%20&#1090;&#1072;&#1088;&#1080;&#1092;&#1072;&#1093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нов выписк)"/>
      <sheetName val="Лист1 (новые)"/>
      <sheetName val="Лист1 (стар выписк)"/>
      <sheetName val="Лист1 (старые вып)"/>
    </sheetNames>
    <sheetDataSet>
      <sheetData sheetId="3">
        <row r="14">
          <cell r="A14" t="str">
            <v>Расходы на сбыт ТЭ</v>
          </cell>
        </row>
        <row r="26">
          <cell r="A26" t="str">
            <v>Прочие неподконтрольные расходы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zoomScale="85" zoomScaleNormal="85" zoomScalePageLayoutView="0" workbookViewId="0" topLeftCell="A1">
      <selection activeCell="A2" sqref="A2:I2"/>
    </sheetView>
  </sheetViews>
  <sheetFormatPr defaultColWidth="9.140625" defaultRowHeight="15"/>
  <cols>
    <col min="1" max="1" width="44.140625" style="0" customWidth="1"/>
    <col min="2" max="2" width="14.8515625" style="0" customWidth="1"/>
    <col min="3" max="3" width="14.7109375" style="0" customWidth="1"/>
    <col min="4" max="4" width="11.28125" style="0" customWidth="1"/>
    <col min="5" max="5" width="15.421875" style="0" customWidth="1"/>
    <col min="6" max="6" width="16.8515625" style="0" customWidth="1"/>
    <col min="7" max="7" width="19.00390625" style="31" customWidth="1"/>
    <col min="8" max="8" width="16.7109375" style="0" customWidth="1"/>
    <col min="9" max="9" width="19.421875" style="0" customWidth="1"/>
    <col min="10" max="11" width="11.57421875" style="0" bestFit="1" customWidth="1"/>
  </cols>
  <sheetData>
    <row r="2" spans="1:9" ht="46.5" customHeight="1">
      <c r="A2" s="43" t="s">
        <v>52</v>
      </c>
      <c r="B2" s="43"/>
      <c r="C2" s="43"/>
      <c r="D2" s="43"/>
      <c r="E2" s="43"/>
      <c r="F2" s="43"/>
      <c r="G2" s="43"/>
      <c r="H2" s="43"/>
      <c r="I2" s="43"/>
    </row>
    <row r="4" spans="1:9" ht="62.25" customHeight="1">
      <c r="A4" s="42" t="s">
        <v>0</v>
      </c>
      <c r="B4" s="26" t="s">
        <v>11</v>
      </c>
      <c r="C4" s="26" t="s">
        <v>31</v>
      </c>
      <c r="D4" s="26" t="s">
        <v>32</v>
      </c>
      <c r="E4" s="26" t="s">
        <v>33</v>
      </c>
      <c r="F4" s="26" t="s">
        <v>12</v>
      </c>
      <c r="G4" s="39" t="s">
        <v>1</v>
      </c>
      <c r="H4" s="39" t="s">
        <v>15</v>
      </c>
      <c r="I4" s="26" t="s">
        <v>14</v>
      </c>
    </row>
    <row r="5" spans="1:9" ht="48" customHeight="1">
      <c r="A5" s="42"/>
      <c r="B5" s="1" t="s">
        <v>2</v>
      </c>
      <c r="C5" s="1" t="s">
        <v>2</v>
      </c>
      <c r="D5" s="1" t="s">
        <v>2</v>
      </c>
      <c r="E5" s="1" t="s">
        <v>2</v>
      </c>
      <c r="F5" s="1" t="s">
        <v>2</v>
      </c>
      <c r="G5" s="29" t="s">
        <v>2</v>
      </c>
      <c r="H5" s="11" t="s">
        <v>13</v>
      </c>
      <c r="I5" s="11" t="s">
        <v>13</v>
      </c>
    </row>
    <row r="6" spans="1:15" ht="15">
      <c r="A6" s="7" t="s">
        <v>40</v>
      </c>
      <c r="B6" s="16">
        <v>67231.527</v>
      </c>
      <c r="C6" s="16">
        <v>41.623</v>
      </c>
      <c r="D6" s="20">
        <v>22144.177</v>
      </c>
      <c r="E6" s="20">
        <v>10590.561</v>
      </c>
      <c r="F6" s="20">
        <v>16350.851</v>
      </c>
      <c r="G6" s="16">
        <v>137501.08</v>
      </c>
      <c r="H6" s="16">
        <v>773.68</v>
      </c>
      <c r="I6" s="16">
        <v>195.154</v>
      </c>
      <c r="O6" s="15"/>
    </row>
    <row r="7" spans="1:9" ht="15">
      <c r="A7" s="2" t="s">
        <v>3</v>
      </c>
      <c r="B7" s="16"/>
      <c r="C7" s="16"/>
      <c r="D7" s="21"/>
      <c r="E7" s="21"/>
      <c r="F7" s="21"/>
      <c r="G7" s="16">
        <f>SUM(G8:G10)</f>
        <v>513170.39999999997</v>
      </c>
      <c r="H7" s="16">
        <v>6041.15</v>
      </c>
      <c r="I7" s="16"/>
    </row>
    <row r="8" spans="1:9" ht="15">
      <c r="A8" s="28" t="s">
        <v>39</v>
      </c>
      <c r="B8" s="17"/>
      <c r="C8" s="17"/>
      <c r="D8" s="17"/>
      <c r="E8" s="17"/>
      <c r="F8" s="17"/>
      <c r="G8" s="17">
        <v>21594.9</v>
      </c>
      <c r="H8" s="17"/>
      <c r="I8" s="17"/>
    </row>
    <row r="9" spans="1:9" ht="15">
      <c r="A9" s="28" t="s">
        <v>38</v>
      </c>
      <c r="B9" s="17"/>
      <c r="C9" s="17"/>
      <c r="D9" s="17"/>
      <c r="E9" s="17"/>
      <c r="F9" s="17"/>
      <c r="G9" s="17">
        <v>982.03</v>
      </c>
      <c r="H9" s="17"/>
      <c r="I9" s="17"/>
    </row>
    <row r="10" spans="1:9" ht="15">
      <c r="A10" s="28" t="s">
        <v>37</v>
      </c>
      <c r="B10" s="17"/>
      <c r="C10" s="17"/>
      <c r="D10" s="17"/>
      <c r="E10" s="17"/>
      <c r="F10" s="17"/>
      <c r="G10" s="22">
        <v>490593.47</v>
      </c>
      <c r="H10" s="22">
        <f>H7</f>
        <v>6041.15</v>
      </c>
      <c r="I10" s="17"/>
    </row>
    <row r="11" spans="1:9" ht="15">
      <c r="A11" s="2" t="s">
        <v>17</v>
      </c>
      <c r="B11" s="18">
        <v>1459.09</v>
      </c>
      <c r="C11" s="18"/>
      <c r="D11" s="16">
        <v>1451.468</v>
      </c>
      <c r="E11" s="16">
        <v>1451.468</v>
      </c>
      <c r="F11" s="19">
        <v>3168.964</v>
      </c>
      <c r="G11" s="21"/>
      <c r="H11" s="16"/>
      <c r="I11" s="16">
        <v>37.2</v>
      </c>
    </row>
    <row r="12" spans="1:9" ht="15">
      <c r="A12" s="2" t="s">
        <v>4</v>
      </c>
      <c r="B12" s="18">
        <v>902.25</v>
      </c>
      <c r="C12" s="18"/>
      <c r="D12" s="20">
        <v>1199.77</v>
      </c>
      <c r="E12" s="20"/>
      <c r="F12" s="19"/>
      <c r="G12" s="16"/>
      <c r="H12" s="16"/>
      <c r="I12" s="16"/>
    </row>
    <row r="13" spans="1:9" ht="15">
      <c r="A13" s="7" t="s">
        <v>29</v>
      </c>
      <c r="B13" s="18"/>
      <c r="C13" s="18"/>
      <c r="D13" s="20"/>
      <c r="E13" s="20"/>
      <c r="F13" s="18"/>
      <c r="G13" s="16">
        <v>9184.2</v>
      </c>
      <c r="H13" s="16">
        <v>1080.31</v>
      </c>
      <c r="I13" s="16"/>
    </row>
    <row r="14" spans="1:11" ht="15">
      <c r="A14" s="2" t="s">
        <v>24</v>
      </c>
      <c r="B14" s="19">
        <v>18714.026</v>
      </c>
      <c r="C14" s="19">
        <v>14.182</v>
      </c>
      <c r="D14" s="16">
        <v>25687.423</v>
      </c>
      <c r="E14" s="16">
        <v>3760.634</v>
      </c>
      <c r="F14" s="19">
        <v>3856.249</v>
      </c>
      <c r="G14" s="16"/>
      <c r="H14" s="16"/>
      <c r="I14" s="16">
        <v>45.823</v>
      </c>
      <c r="K14" s="13"/>
    </row>
    <row r="15" spans="1:11" ht="15">
      <c r="A15" s="2" t="s">
        <v>5</v>
      </c>
      <c r="B15" s="19">
        <v>3619.381</v>
      </c>
      <c r="C15" s="19">
        <v>4.253</v>
      </c>
      <c r="D15" s="20">
        <v>2995.166</v>
      </c>
      <c r="E15" s="20">
        <v>1263.057</v>
      </c>
      <c r="F15" s="18">
        <v>624.782</v>
      </c>
      <c r="G15" s="16"/>
      <c r="H15" s="16"/>
      <c r="I15" s="16">
        <v>7.426</v>
      </c>
      <c r="K15" s="13"/>
    </row>
    <row r="16" spans="1:11" ht="15">
      <c r="A16" s="7" t="s">
        <v>23</v>
      </c>
      <c r="B16" s="19">
        <v>14920.644</v>
      </c>
      <c r="C16" s="19">
        <v>6.799</v>
      </c>
      <c r="D16" s="20">
        <v>17041.891</v>
      </c>
      <c r="E16" s="20">
        <v>6908.875</v>
      </c>
      <c r="F16" s="19">
        <v>5774.28</v>
      </c>
      <c r="G16" s="16">
        <v>48950.89</v>
      </c>
      <c r="H16" s="16">
        <v>1006.33</v>
      </c>
      <c r="I16" s="16">
        <v>67.793</v>
      </c>
      <c r="K16" s="13"/>
    </row>
    <row r="17" spans="1:12" ht="15">
      <c r="A17" s="2" t="s">
        <v>6</v>
      </c>
      <c r="B17" s="19">
        <v>4517.971</v>
      </c>
      <c r="C17" s="19">
        <v>2.058</v>
      </c>
      <c r="D17" s="20">
        <v>5160.284</v>
      </c>
      <c r="E17" s="20">
        <v>2092.007</v>
      </c>
      <c r="F17" s="19">
        <v>1743.833</v>
      </c>
      <c r="G17" s="16">
        <v>14685.27</v>
      </c>
      <c r="H17" s="16">
        <v>303.91</v>
      </c>
      <c r="I17" s="16">
        <v>20.474</v>
      </c>
      <c r="K17" s="13"/>
      <c r="L17" s="40"/>
    </row>
    <row r="18" spans="1:12" ht="15">
      <c r="A18" s="2" t="str">
        <f>'[1]Лист1 (старые вып)'!A14</f>
        <v>Расходы на сбыт ТЭ</v>
      </c>
      <c r="B18" s="19"/>
      <c r="C18" s="19"/>
      <c r="D18" s="21"/>
      <c r="E18" s="21"/>
      <c r="F18" s="19"/>
      <c r="G18" s="16">
        <v>2534.47</v>
      </c>
      <c r="H18" s="16"/>
      <c r="I18" s="16"/>
      <c r="L18" s="41"/>
    </row>
    <row r="19" spans="1:12" ht="30">
      <c r="A19" s="7" t="s">
        <v>47</v>
      </c>
      <c r="B19" s="19">
        <v>692.156</v>
      </c>
      <c r="C19" s="19"/>
      <c r="D19" s="16">
        <v>682.296</v>
      </c>
      <c r="E19" s="21"/>
      <c r="F19" s="19"/>
      <c r="G19" s="16"/>
      <c r="H19" s="16"/>
      <c r="I19" s="16"/>
      <c r="L19" s="34"/>
    </row>
    <row r="20" spans="1:12" ht="30">
      <c r="A20" s="7" t="s">
        <v>44</v>
      </c>
      <c r="B20" s="19">
        <v>11853.638</v>
      </c>
      <c r="C20" s="19">
        <v>10.953</v>
      </c>
      <c r="D20" s="19">
        <v>13637.501</v>
      </c>
      <c r="E20" s="19">
        <v>5582.396</v>
      </c>
      <c r="F20" s="19">
        <v>6011.356</v>
      </c>
      <c r="G20" s="16">
        <f>9370+31983.69</f>
        <v>41353.69</v>
      </c>
      <c r="H20" s="16">
        <f>342.41+405.44</f>
        <v>747.85</v>
      </c>
      <c r="I20" s="16">
        <v>73.754</v>
      </c>
      <c r="K20" s="13"/>
      <c r="L20" s="13"/>
    </row>
    <row r="21" spans="1:12" ht="15">
      <c r="A21" s="2" t="s">
        <v>7</v>
      </c>
      <c r="B21" s="18"/>
      <c r="C21" s="18"/>
      <c r="D21" s="18">
        <v>1863.102</v>
      </c>
      <c r="E21" s="18">
        <v>1935.86</v>
      </c>
      <c r="F21" s="18">
        <v>12096.04</v>
      </c>
      <c r="G21" s="16"/>
      <c r="H21" s="16"/>
      <c r="I21" s="16">
        <v>140.583</v>
      </c>
      <c r="L21" s="13"/>
    </row>
    <row r="22" spans="1:9" ht="15">
      <c r="A22" s="2" t="s">
        <v>8</v>
      </c>
      <c r="B22" s="18"/>
      <c r="C22" s="18"/>
      <c r="D22" s="18">
        <v>56.177</v>
      </c>
      <c r="E22" s="18">
        <v>49.47</v>
      </c>
      <c r="F22" s="18"/>
      <c r="G22" s="16">
        <f>4374.493/791020.84*787637</f>
        <v>4355.779732732453</v>
      </c>
      <c r="H22" s="16">
        <f>1620.133/22171.674*13085.61</f>
        <v>956.1943128935596</v>
      </c>
      <c r="I22" s="16"/>
    </row>
    <row r="23" spans="1:9" ht="15">
      <c r="A23" s="7" t="s">
        <v>26</v>
      </c>
      <c r="B23" s="18"/>
      <c r="C23" s="18"/>
      <c r="D23" s="18">
        <v>1356.6</v>
      </c>
      <c r="E23" s="18">
        <v>1356.6</v>
      </c>
      <c r="F23" s="18">
        <v>100671.69</v>
      </c>
      <c r="G23" s="16">
        <v>17546.26</v>
      </c>
      <c r="H23" s="16">
        <f>854.39/22171.674*13085.61</f>
        <v>504.2566622574372</v>
      </c>
      <c r="I23" s="16">
        <v>933.057</v>
      </c>
    </row>
    <row r="24" spans="1:9" ht="15">
      <c r="A24" s="7" t="s">
        <v>28</v>
      </c>
      <c r="B24" s="18">
        <v>65180.92</v>
      </c>
      <c r="C24" s="18"/>
      <c r="D24" s="18"/>
      <c r="E24" s="18"/>
      <c r="F24" s="18"/>
      <c r="G24" s="16"/>
      <c r="H24" s="16"/>
      <c r="I24" s="16"/>
    </row>
    <row r="25" spans="1:9" ht="30">
      <c r="A25" s="7" t="s">
        <v>25</v>
      </c>
      <c r="B25" s="18"/>
      <c r="C25" s="18"/>
      <c r="D25" s="18">
        <v>912.818</v>
      </c>
      <c r="E25" s="18">
        <v>889.452</v>
      </c>
      <c r="F25" s="24">
        <v>9323.034</v>
      </c>
      <c r="G25" s="16"/>
      <c r="H25" s="16">
        <v>113.89</v>
      </c>
      <c r="I25" s="16">
        <v>93.073</v>
      </c>
    </row>
    <row r="26" spans="1:9" ht="15">
      <c r="A26" s="7" t="s">
        <v>19</v>
      </c>
      <c r="B26" s="19">
        <v>34004.25</v>
      </c>
      <c r="C26" s="19"/>
      <c r="D26" s="18">
        <v>6947.35</v>
      </c>
      <c r="E26" s="18"/>
      <c r="F26" s="21"/>
      <c r="G26" s="16">
        <v>4912.17</v>
      </c>
      <c r="H26" s="16"/>
      <c r="I26" s="16"/>
    </row>
    <row r="27" spans="1:9" ht="30">
      <c r="A27" s="7" t="s">
        <v>49</v>
      </c>
      <c r="B27" s="19">
        <v>8.832</v>
      </c>
      <c r="C27" s="19">
        <v>0.079</v>
      </c>
      <c r="D27" s="21"/>
      <c r="E27" s="21"/>
      <c r="F27" s="21"/>
      <c r="G27" s="16"/>
      <c r="H27" s="16"/>
      <c r="I27" s="21"/>
    </row>
    <row r="28" spans="1:9" ht="15">
      <c r="A28" s="2" t="s">
        <v>45</v>
      </c>
      <c r="B28" s="18"/>
      <c r="C28" s="18"/>
      <c r="D28" s="18">
        <v>210.661</v>
      </c>
      <c r="E28" s="18">
        <v>210.661</v>
      </c>
      <c r="F28" s="21"/>
      <c r="G28" s="16"/>
      <c r="H28" s="16"/>
      <c r="I28" s="21"/>
    </row>
    <row r="29" spans="1:9" ht="15">
      <c r="A29" s="2" t="s">
        <v>9</v>
      </c>
      <c r="B29" s="18"/>
      <c r="C29" s="18"/>
      <c r="D29" s="18"/>
      <c r="E29" s="18"/>
      <c r="F29" s="21"/>
      <c r="G29" s="16">
        <v>1228.04</v>
      </c>
      <c r="H29" s="16"/>
      <c r="I29" s="23"/>
    </row>
    <row r="30" spans="1:9" ht="15">
      <c r="A30" s="2" t="s">
        <v>46</v>
      </c>
      <c r="B30" s="18">
        <v>291.818</v>
      </c>
      <c r="C30" s="18"/>
      <c r="D30" s="18">
        <v>290.294</v>
      </c>
      <c r="E30" s="18">
        <v>290.294</v>
      </c>
      <c r="F30" s="16">
        <v>633.793</v>
      </c>
      <c r="G30" s="16">
        <v>132781.99</v>
      </c>
      <c r="H30" s="16">
        <v>1362.97</v>
      </c>
      <c r="I30" s="25">
        <v>39.028</v>
      </c>
    </row>
    <row r="31" spans="1:9" ht="30">
      <c r="A31" s="7" t="s">
        <v>16</v>
      </c>
      <c r="B31" s="18"/>
      <c r="C31" s="18"/>
      <c r="D31" s="18">
        <v>50.442</v>
      </c>
      <c r="E31" s="18">
        <v>50.442</v>
      </c>
      <c r="F31" s="21"/>
      <c r="G31" s="21"/>
      <c r="H31" s="16"/>
      <c r="I31" s="23"/>
    </row>
    <row r="32" spans="1:9" ht="15">
      <c r="A32" s="7" t="s">
        <v>18</v>
      </c>
      <c r="B32" s="18">
        <v>-1961.769</v>
      </c>
      <c r="C32" s="18"/>
      <c r="D32" s="18"/>
      <c r="E32" s="18"/>
      <c r="F32" s="16"/>
      <c r="G32" s="21"/>
      <c r="H32" s="16"/>
      <c r="I32" s="23"/>
    </row>
    <row r="33" spans="1:9" ht="30">
      <c r="A33" s="7" t="s">
        <v>20</v>
      </c>
      <c r="B33" s="18">
        <v>-11024.44</v>
      </c>
      <c r="C33" s="18"/>
      <c r="D33" s="18">
        <v>-5400.03</v>
      </c>
      <c r="E33" s="18"/>
      <c r="F33" s="16">
        <v>4400</v>
      </c>
      <c r="G33" s="16">
        <v>-21032.31</v>
      </c>
      <c r="H33" s="16"/>
      <c r="I33" s="23"/>
    </row>
    <row r="34" spans="1:9" ht="75">
      <c r="A34" s="7" t="s">
        <v>27</v>
      </c>
      <c r="B34" s="18">
        <v>-6113.536</v>
      </c>
      <c r="C34" s="18"/>
      <c r="D34" s="18">
        <v>-2769.517</v>
      </c>
      <c r="E34" s="18"/>
      <c r="F34" s="21"/>
      <c r="G34" s="21"/>
      <c r="H34" s="16"/>
      <c r="I34" s="23"/>
    </row>
    <row r="35" spans="1:9" ht="30">
      <c r="A35" s="7" t="s">
        <v>41</v>
      </c>
      <c r="B35" s="18">
        <v>-6800</v>
      </c>
      <c r="C35" s="18">
        <v>31.63</v>
      </c>
      <c r="D35" s="18"/>
      <c r="E35" s="18"/>
      <c r="F35" s="21"/>
      <c r="G35" s="16"/>
      <c r="H35" s="16">
        <v>1964.99</v>
      </c>
      <c r="I35" s="23"/>
    </row>
    <row r="36" spans="1:9" ht="75">
      <c r="A36" s="7" t="s">
        <v>42</v>
      </c>
      <c r="B36" s="18"/>
      <c r="C36" s="18">
        <v>19.08</v>
      </c>
      <c r="D36" s="18"/>
      <c r="E36" s="18">
        <v>398.959</v>
      </c>
      <c r="F36" s="21"/>
      <c r="G36" s="21"/>
      <c r="H36" s="21"/>
      <c r="I36" s="23"/>
    </row>
    <row r="37" spans="1:9" ht="45">
      <c r="A37" s="7" t="s">
        <v>43</v>
      </c>
      <c r="B37" s="18">
        <v>-367.034</v>
      </c>
      <c r="C37" s="18">
        <v>0.081</v>
      </c>
      <c r="D37" s="18"/>
      <c r="E37" s="18"/>
      <c r="F37" s="21"/>
      <c r="G37" s="21"/>
      <c r="H37" s="21"/>
      <c r="I37" s="23"/>
    </row>
    <row r="38" spans="1:9" ht="60">
      <c r="A38" s="7" t="s">
        <v>22</v>
      </c>
      <c r="B38" s="18"/>
      <c r="C38" s="18"/>
      <c r="D38" s="18"/>
      <c r="E38" s="18"/>
      <c r="F38" s="16">
        <v>1206.811</v>
      </c>
      <c r="G38" s="16">
        <f>721.882+2135.72</f>
        <v>2857.602</v>
      </c>
      <c r="H38" s="21"/>
      <c r="I38" s="23"/>
    </row>
    <row r="39" spans="1:11" ht="30" customHeight="1" hidden="1">
      <c r="A39" s="7" t="s">
        <v>21</v>
      </c>
      <c r="B39" s="18"/>
      <c r="C39" s="18"/>
      <c r="D39" s="18"/>
      <c r="E39" s="18"/>
      <c r="F39" s="21"/>
      <c r="G39" s="38"/>
      <c r="H39" s="21"/>
      <c r="I39" s="23"/>
      <c r="K39" s="13"/>
    </row>
    <row r="40" spans="1:11" ht="30">
      <c r="A40" s="7" t="s">
        <v>48</v>
      </c>
      <c r="B40" s="18"/>
      <c r="C40" s="18"/>
      <c r="D40" s="18">
        <v>202.559</v>
      </c>
      <c r="E40" s="18"/>
      <c r="F40" s="21"/>
      <c r="G40" s="16"/>
      <c r="H40" s="16"/>
      <c r="I40" s="23"/>
      <c r="K40" s="13"/>
    </row>
    <row r="41" spans="1:11" ht="15">
      <c r="A41" s="27" t="s">
        <v>51</v>
      </c>
      <c r="B41" s="18"/>
      <c r="C41" s="18"/>
      <c r="D41" s="18"/>
      <c r="E41" s="18"/>
      <c r="F41" s="21"/>
      <c r="G41" s="16"/>
      <c r="H41" s="16">
        <v>195.07</v>
      </c>
      <c r="I41" s="23"/>
      <c r="K41" s="13"/>
    </row>
    <row r="42" spans="1:9" ht="15">
      <c r="A42" s="27" t="s">
        <v>50</v>
      </c>
      <c r="B42" s="18"/>
      <c r="C42" s="18"/>
      <c r="D42" s="18"/>
      <c r="E42" s="18"/>
      <c r="F42" s="21"/>
      <c r="G42" s="16">
        <v>-36705.61</v>
      </c>
      <c r="H42" s="16"/>
      <c r="I42" s="23"/>
    </row>
    <row r="43" spans="1:9" ht="15" customHeight="1" hidden="1">
      <c r="A43" s="2" t="str">
        <f>'[1]Лист1 (старые вып)'!A26</f>
        <v>Прочие неподконтрольные расходы</v>
      </c>
      <c r="B43" s="14"/>
      <c r="C43" s="14"/>
      <c r="D43" s="6"/>
      <c r="E43" s="6"/>
      <c r="F43" s="3"/>
      <c r="G43" s="21">
        <v>0</v>
      </c>
      <c r="H43" s="3"/>
      <c r="I43" s="4"/>
    </row>
    <row r="44" spans="1:12" s="8" customFormat="1" ht="15">
      <c r="A44" s="2" t="s">
        <v>10</v>
      </c>
      <c r="B44" s="5">
        <f>SUM(B6:B42)</f>
        <v>197129.724</v>
      </c>
      <c r="C44" s="5">
        <f>SUM(C6:C42)</f>
        <v>130.73799999999997</v>
      </c>
      <c r="D44" s="4">
        <f>SUM(D6:D43)</f>
        <v>93720.43199999999</v>
      </c>
      <c r="E44" s="4">
        <f>SUM(E6:E43)</f>
        <v>36830.736000000004</v>
      </c>
      <c r="F44" s="5">
        <f>SUM(F6:F43)</f>
        <v>165861.68300000002</v>
      </c>
      <c r="G44" s="21">
        <f>G6+G7+G13+G16+G17+G18+G20+G23+G26+G30+G33+G38+G42+G22+G29</f>
        <v>873323.9217327324</v>
      </c>
      <c r="H44" s="5">
        <f>SUM(H6:H43)-H8-H9-H10</f>
        <v>15050.600975150997</v>
      </c>
      <c r="I44" s="5">
        <f>I6+I14+I15+I16+I17+I20+I21+I23+I25+I11</f>
        <v>1614.3370000000002</v>
      </c>
      <c r="J44" s="9"/>
      <c r="K44" s="9"/>
      <c r="L44" s="9"/>
    </row>
    <row r="45" spans="1:9" ht="15">
      <c r="A45" s="10"/>
      <c r="B45" s="10"/>
      <c r="C45" s="10"/>
      <c r="D45" s="10"/>
      <c r="E45" s="10"/>
      <c r="F45" s="10"/>
      <c r="G45" s="19"/>
      <c r="H45" s="10"/>
      <c r="I45" s="10"/>
    </row>
    <row r="46" spans="1:9" ht="15">
      <c r="A46" s="2" t="s">
        <v>36</v>
      </c>
      <c r="B46" s="10"/>
      <c r="C46" s="10"/>
      <c r="D46" s="10"/>
      <c r="E46" s="10"/>
      <c r="F46" s="10"/>
      <c r="G46" s="30">
        <v>2.804</v>
      </c>
      <c r="H46" s="2">
        <v>5.881</v>
      </c>
      <c r="I46" s="10"/>
    </row>
    <row r="47" spans="1:9" ht="15">
      <c r="A47" s="2" t="s">
        <v>35</v>
      </c>
      <c r="B47" s="10"/>
      <c r="C47" s="10"/>
      <c r="D47" s="10"/>
      <c r="E47" s="10"/>
      <c r="F47" s="10"/>
      <c r="G47" s="30">
        <v>652.672</v>
      </c>
      <c r="H47" s="2">
        <v>8.47</v>
      </c>
      <c r="I47" s="10"/>
    </row>
    <row r="48" spans="1:9" ht="15">
      <c r="A48" s="2" t="s">
        <v>34</v>
      </c>
      <c r="B48" s="10"/>
      <c r="C48" s="10"/>
      <c r="D48" s="10"/>
      <c r="E48" s="10"/>
      <c r="F48" s="10"/>
      <c r="G48" s="30">
        <v>184.39</v>
      </c>
      <c r="H48" s="2">
        <v>2.4</v>
      </c>
      <c r="I48" s="10"/>
    </row>
    <row r="49" spans="1:9" s="8" customFormat="1" ht="15">
      <c r="A49" s="2" t="s">
        <v>30</v>
      </c>
      <c r="B49" s="5">
        <v>7409.7</v>
      </c>
      <c r="C49" s="2">
        <v>6.13</v>
      </c>
      <c r="D49" s="2">
        <v>4986.96</v>
      </c>
      <c r="E49" s="2">
        <v>4990.48</v>
      </c>
      <c r="F49" s="2">
        <v>3288.48</v>
      </c>
      <c r="G49" s="30">
        <f>G47-G48</f>
        <v>468.28200000000004</v>
      </c>
      <c r="H49" s="30">
        <f>H47-H48</f>
        <v>6.07</v>
      </c>
      <c r="I49" s="2">
        <v>32.776</v>
      </c>
    </row>
    <row r="50" spans="4:5" ht="15">
      <c r="D50" s="12"/>
      <c r="E50" s="12"/>
    </row>
    <row r="51" spans="2:6" ht="15">
      <c r="B51" s="13"/>
      <c r="D51" s="13"/>
      <c r="F51" s="13"/>
    </row>
    <row r="52" ht="15">
      <c r="G52" s="32"/>
    </row>
    <row r="53" ht="15">
      <c r="D53" s="13"/>
    </row>
    <row r="54" spans="2:4" ht="15">
      <c r="B54" s="13"/>
      <c r="D54" s="13"/>
    </row>
    <row r="55" spans="2:4" ht="15">
      <c r="B55" s="33"/>
      <c r="D55" s="33"/>
    </row>
    <row r="59" spans="1:9" ht="15">
      <c r="A59" s="35"/>
      <c r="B59" s="13"/>
      <c r="C59" s="36"/>
      <c r="D59" s="13"/>
      <c r="F59" s="37"/>
      <c r="G59" s="32"/>
      <c r="H59" s="13"/>
      <c r="I59" s="13"/>
    </row>
    <row r="60" ht="15">
      <c r="D60" s="12"/>
    </row>
    <row r="61" ht="15">
      <c r="D61" s="12"/>
    </row>
  </sheetData>
  <sheetProtection formatRows="0"/>
  <mergeCells count="3">
    <mergeCell ref="A2:I2"/>
    <mergeCell ref="A4:A5"/>
    <mergeCell ref="L17:L18"/>
  </mergeCells>
  <printOptions/>
  <pageMargins left="0.7" right="0.7" top="0.11" bottom="0.75" header="0.11" footer="0.3"/>
  <pageSetup horizontalDpi="600" verticalDpi="600" orientation="landscape" paperSize="9" scale="4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PEO</cp:lastModifiedBy>
  <cp:lastPrinted>2021-12-27T09:55:05Z</cp:lastPrinted>
  <dcterms:created xsi:type="dcterms:W3CDTF">2018-12-14T05:13:15Z</dcterms:created>
  <dcterms:modified xsi:type="dcterms:W3CDTF">2022-12-06T05:21:27Z</dcterms:modified>
  <cp:category/>
  <cp:version/>
  <cp:contentType/>
  <cp:contentStatus/>
</cp:coreProperties>
</file>