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725" windowWidth="15480" windowHeight="8610" activeTab="0"/>
  </bookViews>
  <sheets>
    <sheet name="План мероприятий 2" sheetId="1" r:id="rId1"/>
  </sheets>
  <definedNames>
    <definedName name="_xlnm.Print_Titles" localSheetId="0">'План мероприятий 2'!$14:$15</definedName>
    <definedName name="_xlnm.Print_Area" localSheetId="0">'План мероприятий 2'!$A$1:$J$148</definedName>
  </definedNames>
  <calcPr fullCalcOnLoad="1"/>
</workbook>
</file>

<file path=xl/sharedStrings.xml><?xml version="1.0" encoding="utf-8"?>
<sst xmlns="http://schemas.openxmlformats.org/spreadsheetml/2006/main" count="137" uniqueCount="71">
  <si>
    <t>№ строки</t>
  </si>
  <si>
    <t>по выполнению муниципальной программы</t>
  </si>
  <si>
    <t>Всего</t>
  </si>
  <si>
    <t>Номер строки целевых показателей, на достижение которых направлены мероприятия</t>
  </si>
  <si>
    <t>местный бюджет</t>
  </si>
  <si>
    <t>федеральный бюджет</t>
  </si>
  <si>
    <t>областной бюджет</t>
  </si>
  <si>
    <t>Прочие нужды всего, в том числе:</t>
  </si>
  <si>
    <t>ПЛАН МЕРОПРИЯТИЙ</t>
  </si>
  <si>
    <t xml:space="preserve"> к муниципальной программе Североуральского городского округа</t>
  </si>
  <si>
    <t>Приложение № 2</t>
  </si>
  <si>
    <t>в том числе создание условий для обеспечения питанием обучающихся в муниципальных общеобразовательных организациях</t>
  </si>
  <si>
    <t xml:space="preserve">Всего по муниципальной программе всего, в том числе:                                                              </t>
  </si>
  <si>
    <t xml:space="preserve">Всего по подпрограмме 1, в том числе:
</t>
  </si>
  <si>
    <t>Прочие нужды</t>
  </si>
  <si>
    <t>Наименование мероприятия/                                                                          Источники расходов на финансирование</t>
  </si>
  <si>
    <t>Всего по направлению «Прочие нужды», в том числе:</t>
  </si>
  <si>
    <t>Мероприятие 1.                                                                                                                 Обеспечение государственных  гарантий прав граждан на получение общедоступного и бесплатного дошкольного  образования в муниципальных дошкольных  организациях, всего, в том числе:</t>
  </si>
  <si>
    <t>Мероприятие 2.                                                                                                                  Организация предоставления дошкольного образования, создание условий для присмотра и ухода за детьми, содержания детей в муниципальных дошкольных образовательных организациях, всего, в том числе:</t>
  </si>
  <si>
    <t>Мероприятие 3.                                                                                                                              Обеспечение государственных  гарантий прав граждан на получение  общего образования в муниципальных общеобразовательных организациях, всего, в том числе:</t>
  </si>
  <si>
    <t>Мероприятие 4.                                                                                                     Организация предоставления дошкольного, общего образования и создание условий для содержания детей в муниципальных общеобразовательных организациях, всего, в том числе:</t>
  </si>
  <si>
    <t>Мероприятие 5.                                                                                             Организация предоставления дополнительного образования детей в муниципальных организациях дополнительного образования, всего, в том числе:</t>
  </si>
  <si>
    <t>Мероприятие 7.                                                                                      Осуществление мероприятий по обеспечению антитеррористической защищённости объектов, всего, в том числе:</t>
  </si>
  <si>
    <t xml:space="preserve">Мероприятие 9.                                                                                                Капитальный ремонт, приведение в соответствие с требованиями пожарной безопасности и санитарного законодательства зданий и сооружений муниципальных загородных оздоровительных лагерей, всего, в том числе: </t>
  </si>
  <si>
    <t>Мероприятие 10.                                                                                             Осуществление мероприятий по обеспечению питанием обучающихся в муниципальных общеобразовательных организациях, всего, в том числе:</t>
  </si>
  <si>
    <t xml:space="preserve">Мероприятие 11.                                                                                    Организация отдыха детей в каникулярное время, всего, в том числе: </t>
  </si>
  <si>
    <t>Мероприятие 12.                                                                                                                           Создание в образовательных организациях условий для получения детьми-инвалидами качественного образования, всего, в том числе:</t>
  </si>
  <si>
    <t xml:space="preserve">Всего по подпрограмме 3, в том числе:
</t>
  </si>
  <si>
    <t xml:space="preserve">Мероприятие 8.                                                                                                                                             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организации, всего, в том числе: </t>
  </si>
  <si>
    <t>1</t>
  </si>
  <si>
    <t>Мероприятие 1.                                                                                                   Развитие кадрового потенциала системы образования: обеспечение муниципальных образовательных учреждений профессиональными педагогическими кадрами, всего, в том числе:</t>
  </si>
  <si>
    <t>Мероприятие 13.                                                                                         Подготовка загородного оздоровительного лагеря к оздоровительному сезону, всего, в том числе:</t>
  </si>
  <si>
    <t>Мероприятие 14.                                                                                         Проведение мероприятий для детей и подростков, всего, в том числе:</t>
  </si>
  <si>
    <t>Мероприятие 16.                                                                                             Оборудование спортивных площадок в муниципальных общеобразовательных организациях, всего, в том числе:</t>
  </si>
  <si>
    <t>Мероприятие 17.                                                                                                                           Осуществление мероприятий по укреплению и развитию материально-технической базы, всего, в том числе:</t>
  </si>
  <si>
    <t>Мероприятие 18.                                                                                             Обеспечение дополнительных гарантий по социальной поддержке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муниципальных образовательных организациях, всего, в том числе:</t>
  </si>
  <si>
    <t>Мероприятие 19.                                                                                             Создание в общеобразовательных организациях, расположенных в сельской местности, условий для занятий физической культурой и спортом, всего, в том числе:</t>
  </si>
  <si>
    <t>Мероприятие 20.                                                                                             Обеспечение условий реализации муниципальными общеобразовательными организациями образовательных программ естественно-научного цикла и профориентационной работы, всего, в том числе:</t>
  </si>
  <si>
    <t>Мероприятие 21.                                                                                             Создание современной образовательной среды для школьников в рамках программы «Содействие созданию в субъектах Российской Федерации (исходя из прогнозируемой потребности) новых мест в общеобразовательных организациях» на 2016–2025 годы (за счет проведения капитального ремонта, приведения в соответствие с требованиями пожарной безопасности и санитарного законодательства зданий, помещений и сооружений (в том числе инженерно-технических сетей), благоустройства территории,  оснащения вновь вводимых мест в муниципальных общеобразовательных организациях), всего, в том числе:</t>
  </si>
  <si>
    <t>Подпрограмма 1:  Качество образования как основа благополучия</t>
  </si>
  <si>
    <t>Мероприятие 6.                                                                                      Обеспечение деятельности загородного оздоровительного лагеря, всего, в том числе:</t>
  </si>
  <si>
    <t>2019                           год</t>
  </si>
  <si>
    <t>2020                           год</t>
  </si>
  <si>
    <t>2021                           год</t>
  </si>
  <si>
    <t>2022                           год</t>
  </si>
  <si>
    <t>2023                           год</t>
  </si>
  <si>
    <t>2024                           год</t>
  </si>
  <si>
    <t>Подпрограмма 2:  Развитие кадрового потенциала</t>
  </si>
  <si>
    <t xml:space="preserve">Всего по подпрограмме 2, в том числе:
</t>
  </si>
  <si>
    <t>Мероприятие 1.                                                                                                Обеспечение деятельности Управления образования Администрации Североуральского городского округа, всего, в том числе:</t>
  </si>
  <si>
    <t>Мероприятие 2.                                                                                                                                         Обеспечение деятельности необразовательных учреждений, в отношении которых функции полномочия учредителя осуществляет Управления образования Администрации Североуральского городского округа, всего, в том числе:</t>
  </si>
  <si>
    <t xml:space="preserve">Мероприятие 3.                                                                                           Мероприятия в области образования, всего, в том числе: </t>
  </si>
  <si>
    <t>Мероприятие 4.                                                                                                                           Осуществление мероприятий по укреплению и развитию материально-технической базы необразовательных учреждений, всего, в том числе:</t>
  </si>
  <si>
    <t>Подпрограмма 3:  Обеспечение реализации муниципальной программы Североуральского городского округа "Развитие системы образования в Североуральском городском округе до 2024 года"</t>
  </si>
  <si>
    <t>"Развитие системы образования в Североуральском городском округе до 2024 года"</t>
  </si>
  <si>
    <t>Объем расходов на выполнение мероприятия за счет всех источников ресурсного обеспечения, тыс.рублей</t>
  </si>
  <si>
    <t>15, 16</t>
  </si>
  <si>
    <t>4, 10</t>
  </si>
  <si>
    <t>4, 10, 15, 16</t>
  </si>
  <si>
    <t>12, 13</t>
  </si>
  <si>
    <t>39, 40</t>
  </si>
  <si>
    <t>18, 19</t>
  </si>
  <si>
    <t>32, 33</t>
  </si>
  <si>
    <t>27, 28, 35, 38</t>
  </si>
  <si>
    <t>4, 10, 11, 12, 13</t>
  </si>
  <si>
    <t>32, 33, 48, 49, 50</t>
  </si>
  <si>
    <t>Мероприятие 15.                                                                                             Проведение подготовительных мероприятий по оборудованию спортивных площадок; мероприятий, связанных со строительством, проведением капитальных и текущих ремонтов, приведением в соответствие с требованиями пожарной безопасности и санитарного законодательства зданий и сооружений, всего, в том числе:</t>
  </si>
  <si>
    <t>2</t>
  </si>
  <si>
    <t>5</t>
  </si>
  <si>
    <t>проверка</t>
  </si>
  <si>
    <t>отклонение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</si>
</sst>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  <numFmt numFmtId="169" formatCode="#,##0.0"/>
    <numFmt numFmtId="170" formatCode="#,##0.000"/>
    <numFmt numFmtId="171" formatCode="0.000"/>
    <numFmt numFmtId="172" formatCode="0.0"/>
    <numFmt numFmtId="173" formatCode="#,##0.0000"/>
    <numFmt numFmtId="174" formatCode="#,##0.00000"/>
    <numFmt numFmtId="175" formatCode="0.0000"/>
    <numFmt numFmtId="176" formatCode="0.00000"/>
    <numFmt numFmtId="177" formatCode="#,##0.000000"/>
    <numFmt numFmtId="178" formatCode="#,##0.0000000"/>
  </numFmts>
  <fonts count="61">
    <font>
      <sz val="10"/>
      <name val="Arial Cyr"/>
      <family val="0"/>
    </font>
    <font>
      <sz val="12"/>
      <color indexed="8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Times New Roman"/>
      <family val="1"/>
    </font>
    <font>
      <b/>
      <sz val="16"/>
      <color indexed="10"/>
      <name val="Times New Roman"/>
      <family val="1"/>
    </font>
    <font>
      <sz val="11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Times New Roman"/>
      <family val="1"/>
    </font>
    <font>
      <b/>
      <sz val="16"/>
      <color rgb="FFFF0000"/>
      <name val="Times New Roman"/>
      <family val="1"/>
    </font>
    <font>
      <sz val="12"/>
      <color rgb="FF0000FF"/>
      <name val="Times New Roman"/>
      <family val="1"/>
    </font>
    <font>
      <sz val="11"/>
      <color rgb="FF0000FF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9" fillId="0" borderId="10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169" fontId="4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170" fontId="6" fillId="0" borderId="0" xfId="0" applyNumberFormat="1" applyFont="1" applyAlignment="1">
      <alignment/>
    </xf>
    <xf numFmtId="174" fontId="2" fillId="0" borderId="0" xfId="0" applyNumberFormat="1" applyFont="1" applyFill="1" applyAlignment="1">
      <alignment/>
    </xf>
    <xf numFmtId="174" fontId="0" fillId="0" borderId="0" xfId="0" applyNumberFormat="1" applyFont="1" applyAlignment="1">
      <alignment horizontal="right"/>
    </xf>
    <xf numFmtId="174" fontId="10" fillId="0" borderId="10" xfId="0" applyNumberFormat="1" applyFont="1" applyFill="1" applyBorder="1" applyAlignment="1">
      <alignment horizontal="right" vertical="center" wrapText="1"/>
    </xf>
    <xf numFmtId="174" fontId="0" fillId="0" borderId="0" xfId="0" applyNumberFormat="1" applyFont="1" applyAlignment="1">
      <alignment/>
    </xf>
    <xf numFmtId="0" fontId="9" fillId="0" borderId="0" xfId="0" applyFont="1" applyAlignment="1">
      <alignment/>
    </xf>
    <xf numFmtId="49" fontId="9" fillId="33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left" vertical="center" wrapText="1"/>
    </xf>
    <xf numFmtId="0" fontId="11" fillId="0" borderId="0" xfId="0" applyFont="1" applyFill="1" applyAlignment="1">
      <alignment wrapText="1"/>
    </xf>
    <xf numFmtId="49" fontId="9" fillId="0" borderId="10" xfId="0" applyNumberFormat="1" applyFont="1" applyBorder="1" applyAlignment="1">
      <alignment horizontal="center" vertical="center" wrapText="1"/>
    </xf>
    <xf numFmtId="174" fontId="7" fillId="0" borderId="10" xfId="0" applyNumberFormat="1" applyFont="1" applyBorder="1" applyAlignment="1">
      <alignment horizontal="right" vertical="center" wrapText="1"/>
    </xf>
    <xf numFmtId="174" fontId="9" fillId="0" borderId="10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wrapText="1"/>
    </xf>
    <xf numFmtId="0" fontId="12" fillId="0" borderId="10" xfId="0" applyNumberFormat="1" applyFont="1" applyBorder="1" applyAlignment="1">
      <alignment horizontal="left" vertical="center" wrapText="1"/>
    </xf>
    <xf numFmtId="49" fontId="9" fillId="34" borderId="10" xfId="0" applyNumberFormat="1" applyFont="1" applyFill="1" applyBorder="1" applyAlignment="1">
      <alignment horizontal="center" vertical="center" wrapText="1"/>
    </xf>
    <xf numFmtId="0" fontId="7" fillId="34" borderId="10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wrapText="1"/>
    </xf>
    <xf numFmtId="174" fontId="9" fillId="0" borderId="10" xfId="0" applyNumberFormat="1" applyFont="1" applyBorder="1" applyAlignment="1">
      <alignment horizontal="right" vertical="center" wrapText="1"/>
    </xf>
    <xf numFmtId="0" fontId="7" fillId="0" borderId="0" xfId="0" applyFont="1" applyAlignment="1">
      <alignment wrapText="1"/>
    </xf>
    <xf numFmtId="49" fontId="9" fillId="0" borderId="11" xfId="0" applyNumberFormat="1" applyFont="1" applyBorder="1" applyAlignment="1">
      <alignment horizontal="center" vertical="center" wrapText="1"/>
    </xf>
    <xf numFmtId="174" fontId="7" fillId="0" borderId="12" xfId="0" applyNumberFormat="1" applyFont="1" applyBorder="1" applyAlignment="1">
      <alignment horizontal="right" vertical="center" wrapText="1"/>
    </xf>
    <xf numFmtId="174" fontId="7" fillId="0" borderId="10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9" fillId="0" borderId="0" xfId="0" applyFont="1" applyAlignment="1">
      <alignment wrapText="1"/>
    </xf>
    <xf numFmtId="174" fontId="7" fillId="0" borderId="12" xfId="0" applyNumberFormat="1" applyFont="1" applyFill="1" applyBorder="1" applyAlignment="1">
      <alignment horizontal="right" vertical="center" wrapText="1"/>
    </xf>
    <xf numFmtId="174" fontId="9" fillId="0" borderId="12" xfId="0" applyNumberFormat="1" applyFont="1" applyFill="1" applyBorder="1" applyAlignment="1">
      <alignment horizontal="right" vertical="center" wrapText="1"/>
    </xf>
    <xf numFmtId="174" fontId="9" fillId="0" borderId="12" xfId="0" applyNumberFormat="1" applyFont="1" applyBorder="1" applyAlignment="1">
      <alignment horizontal="right" vertical="center" wrapText="1"/>
    </xf>
    <xf numFmtId="0" fontId="13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174" fontId="9" fillId="0" borderId="13" xfId="0" applyNumberFormat="1" applyFont="1" applyFill="1" applyBorder="1" applyAlignment="1">
      <alignment horizontal="right" vertical="center" wrapText="1"/>
    </xf>
    <xf numFmtId="174" fontId="9" fillId="0" borderId="13" xfId="0" applyNumberFormat="1" applyFont="1" applyBorder="1" applyAlignment="1">
      <alignment horizontal="right" vertical="center" wrapText="1"/>
    </xf>
    <xf numFmtId="174" fontId="9" fillId="0" borderId="11" xfId="0" applyNumberFormat="1" applyFont="1" applyBorder="1" applyAlignment="1">
      <alignment horizontal="right" vertical="center" wrapText="1"/>
    </xf>
    <xf numFmtId="174" fontId="9" fillId="0" borderId="11" xfId="0" applyNumberFormat="1" applyFont="1" applyFill="1" applyBorder="1" applyAlignment="1">
      <alignment horizontal="right" vertical="center" wrapText="1"/>
    </xf>
    <xf numFmtId="174" fontId="6" fillId="0" borderId="0" xfId="0" applyNumberFormat="1" applyFont="1" applyFill="1" applyAlignment="1">
      <alignment/>
    </xf>
    <xf numFmtId="174" fontId="57" fillId="0" borderId="12" xfId="0" applyNumberFormat="1" applyFont="1" applyBorder="1" applyAlignment="1">
      <alignment horizontal="right" vertical="center" wrapText="1"/>
    </xf>
    <xf numFmtId="174" fontId="14" fillId="33" borderId="10" xfId="0" applyNumberFormat="1" applyFont="1" applyFill="1" applyBorder="1" applyAlignment="1">
      <alignment horizontal="right" vertical="center" wrapText="1"/>
    </xf>
    <xf numFmtId="174" fontId="14" fillId="35" borderId="10" xfId="0" applyNumberFormat="1" applyFont="1" applyFill="1" applyBorder="1" applyAlignment="1">
      <alignment horizontal="right" vertical="center" wrapText="1"/>
    </xf>
    <xf numFmtId="174" fontId="14" fillId="0" borderId="10" xfId="0" applyNumberFormat="1" applyFont="1" applyBorder="1" applyAlignment="1">
      <alignment horizontal="right" vertical="center" wrapText="1"/>
    </xf>
    <xf numFmtId="174" fontId="10" fillId="0" borderId="10" xfId="0" applyNumberFormat="1" applyFont="1" applyBorder="1" applyAlignment="1">
      <alignment horizontal="right" vertical="center" wrapText="1"/>
    </xf>
    <xf numFmtId="174" fontId="10" fillId="0" borderId="11" xfId="0" applyNumberFormat="1" applyFont="1" applyBorder="1" applyAlignment="1">
      <alignment horizontal="right" vertical="center" wrapText="1"/>
    </xf>
    <xf numFmtId="174" fontId="14" fillId="34" borderId="10" xfId="0" applyNumberFormat="1" applyFont="1" applyFill="1" applyBorder="1" applyAlignment="1">
      <alignment horizontal="right" vertical="center" wrapText="1"/>
    </xf>
    <xf numFmtId="49" fontId="9" fillId="33" borderId="11" xfId="0" applyNumberFormat="1" applyFont="1" applyFill="1" applyBorder="1" applyAlignment="1">
      <alignment horizontal="center" vertical="center" wrapText="1"/>
    </xf>
    <xf numFmtId="49" fontId="9" fillId="34" borderId="11" xfId="0" applyNumberFormat="1" applyFont="1" applyFill="1" applyBorder="1" applyAlignment="1">
      <alignment horizontal="center" vertical="center" wrapText="1"/>
    </xf>
    <xf numFmtId="0" fontId="7" fillId="33" borderId="11" xfId="0" applyNumberFormat="1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7" fillId="34" borderId="11" xfId="0" applyNumberFormat="1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174" fontId="14" fillId="35" borderId="11" xfId="0" applyNumberFormat="1" applyFont="1" applyFill="1" applyBorder="1" applyAlignment="1">
      <alignment horizontal="right" vertical="center" wrapText="1"/>
    </xf>
    <xf numFmtId="174" fontId="14" fillId="0" borderId="11" xfId="0" applyNumberFormat="1" applyFont="1" applyBorder="1" applyAlignment="1">
      <alignment horizontal="right" vertical="center" wrapText="1"/>
    </xf>
    <xf numFmtId="174" fontId="14" fillId="34" borderId="11" xfId="0" applyNumberFormat="1" applyFont="1" applyFill="1" applyBorder="1" applyAlignment="1">
      <alignment horizontal="right" vertical="center" wrapText="1"/>
    </xf>
    <xf numFmtId="174" fontId="7" fillId="0" borderId="13" xfId="0" applyNumberFormat="1" applyFont="1" applyBorder="1" applyAlignment="1">
      <alignment horizontal="right" vertical="center" wrapText="1"/>
    </xf>
    <xf numFmtId="174" fontId="57" fillId="0" borderId="13" xfId="0" applyNumberFormat="1" applyFont="1" applyBorder="1" applyAlignment="1">
      <alignment horizontal="right" vertical="center" wrapText="1"/>
    </xf>
    <xf numFmtId="174" fontId="7" fillId="0" borderId="13" xfId="0" applyNumberFormat="1" applyFont="1" applyFill="1" applyBorder="1" applyAlignment="1">
      <alignment horizontal="right" vertical="center" wrapText="1"/>
    </xf>
    <xf numFmtId="174" fontId="7" fillId="0" borderId="11" xfId="0" applyNumberFormat="1" applyFont="1" applyFill="1" applyBorder="1" applyAlignment="1">
      <alignment horizontal="right" vertical="center" wrapText="1"/>
    </xf>
    <xf numFmtId="174" fontId="7" fillId="0" borderId="11" xfId="0" applyNumberFormat="1" applyFont="1" applyBorder="1" applyAlignment="1">
      <alignment horizontal="right" vertical="center" wrapText="1"/>
    </xf>
    <xf numFmtId="170" fontId="3" fillId="0" borderId="0" xfId="0" applyNumberFormat="1" applyFont="1" applyBorder="1" applyAlignment="1">
      <alignment horizontal="left"/>
    </xf>
    <xf numFmtId="0" fontId="10" fillId="0" borderId="16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top" wrapText="1"/>
    </xf>
    <xf numFmtId="0" fontId="15" fillId="0" borderId="17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169" fontId="11" fillId="35" borderId="18" xfId="0" applyNumberFormat="1" applyFont="1" applyFill="1" applyBorder="1" applyAlignment="1">
      <alignment horizontal="center" vertical="center" wrapText="1"/>
    </xf>
    <xf numFmtId="170" fontId="12" fillId="0" borderId="18" xfId="0" applyNumberFormat="1" applyFont="1" applyBorder="1" applyAlignment="1">
      <alignment horizontal="center" vertical="center" wrapText="1"/>
    </xf>
    <xf numFmtId="0" fontId="12" fillId="0" borderId="18" xfId="0" applyNumberFormat="1" applyFont="1" applyBorder="1" applyAlignment="1">
      <alignment horizontal="center" vertical="center" wrapText="1"/>
    </xf>
    <xf numFmtId="169" fontId="11" fillId="36" borderId="18" xfId="0" applyNumberFormat="1" applyFont="1" applyFill="1" applyBorder="1" applyAlignment="1">
      <alignment horizontal="center" vertical="center" wrapText="1"/>
    </xf>
    <xf numFmtId="0" fontId="7" fillId="33" borderId="19" xfId="0" applyNumberFormat="1" applyFont="1" applyFill="1" applyBorder="1" applyAlignment="1">
      <alignment horizontal="center" vertical="center" wrapText="1"/>
    </xf>
    <xf numFmtId="169" fontId="13" fillId="0" borderId="18" xfId="0" applyNumberFormat="1" applyFont="1" applyBorder="1" applyAlignment="1">
      <alignment horizontal="center" vertical="center" wrapText="1"/>
    </xf>
    <xf numFmtId="0" fontId="9" fillId="0" borderId="18" xfId="0" applyNumberFormat="1" applyFont="1" applyBorder="1" applyAlignment="1">
      <alignment horizontal="center" vertical="center" wrapText="1"/>
    </xf>
    <xf numFmtId="0" fontId="7" fillId="34" borderId="19" xfId="0" applyNumberFormat="1" applyFont="1" applyFill="1" applyBorder="1" applyAlignment="1">
      <alignment horizontal="center" vertical="center" wrapText="1"/>
    </xf>
    <xf numFmtId="169" fontId="9" fillId="0" borderId="18" xfId="0" applyNumberFormat="1" applyFont="1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 horizontal="center" vertical="center" wrapText="1"/>
    </xf>
    <xf numFmtId="170" fontId="9" fillId="0" borderId="18" xfId="0" applyNumberFormat="1" applyFont="1" applyFill="1" applyBorder="1" applyAlignment="1">
      <alignment horizontal="center" vertical="center" wrapText="1"/>
    </xf>
    <xf numFmtId="0" fontId="9" fillId="0" borderId="20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1" fontId="9" fillId="0" borderId="11" xfId="0" applyNumberFormat="1" applyFont="1" applyBorder="1" applyAlignment="1">
      <alignment horizontal="center" vertical="center" wrapText="1"/>
    </xf>
    <xf numFmtId="1" fontId="9" fillId="0" borderId="11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1" fontId="9" fillId="33" borderId="11" xfId="0" applyNumberFormat="1" applyFont="1" applyFill="1" applyBorder="1" applyAlignment="1">
      <alignment horizontal="center" vertical="center" wrapText="1"/>
    </xf>
    <xf numFmtId="1" fontId="9" fillId="34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center" vertical="center" wrapText="1"/>
    </xf>
    <xf numFmtId="174" fontId="11" fillId="0" borderId="0" xfId="0" applyNumberFormat="1" applyFont="1" applyFill="1" applyAlignment="1">
      <alignment horizontal="center" vertical="center" wrapText="1"/>
    </xf>
    <xf numFmtId="174" fontId="12" fillId="0" borderId="0" xfId="0" applyNumberFormat="1" applyFont="1" applyAlignment="1">
      <alignment horizontal="center" vertical="center" wrapText="1"/>
    </xf>
    <xf numFmtId="174" fontId="59" fillId="0" borderId="10" xfId="0" applyNumberFormat="1" applyFont="1" applyFill="1" applyBorder="1" applyAlignment="1">
      <alignment horizontal="right" vertical="center" wrapText="1"/>
    </xf>
    <xf numFmtId="0" fontId="60" fillId="0" borderId="14" xfId="0" applyFont="1" applyFill="1" applyBorder="1" applyAlignment="1">
      <alignment horizontal="left" vertical="center" wrapText="1"/>
    </xf>
    <xf numFmtId="174" fontId="59" fillId="0" borderId="1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right"/>
    </xf>
    <xf numFmtId="0" fontId="1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174" fontId="7" fillId="34" borderId="11" xfId="0" applyNumberFormat="1" applyFont="1" applyFill="1" applyBorder="1" applyAlignment="1">
      <alignment horizontal="center" vertical="center" wrapText="1"/>
    </xf>
    <xf numFmtId="174" fontId="7" fillId="34" borderId="13" xfId="0" applyNumberFormat="1" applyFont="1" applyFill="1" applyBorder="1" applyAlignment="1">
      <alignment horizontal="center" vertical="center" wrapText="1"/>
    </xf>
    <xf numFmtId="174" fontId="7" fillId="33" borderId="11" xfId="0" applyNumberFormat="1" applyFont="1" applyFill="1" applyBorder="1" applyAlignment="1">
      <alignment horizontal="center" vertical="center" wrapText="1"/>
    </xf>
    <xf numFmtId="174" fontId="7" fillId="33" borderId="13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8"/>
  <sheetViews>
    <sheetView tabSelected="1" view="pageBreakPreview" zoomScaleSheetLayoutView="100" zoomScalePageLayoutView="0" workbookViewId="0" topLeftCell="A1">
      <selection activeCell="E17" sqref="E17"/>
    </sheetView>
  </sheetViews>
  <sheetFormatPr defaultColWidth="9.00390625" defaultRowHeight="12.75"/>
  <cols>
    <col min="1" max="1" width="8.25390625" style="12" customWidth="1"/>
    <col min="2" max="2" width="62.25390625" style="8" customWidth="1"/>
    <col min="3" max="3" width="18.00390625" style="3" customWidth="1"/>
    <col min="4" max="5" width="14.625" style="0" customWidth="1"/>
    <col min="6" max="6" width="14.625" style="14" customWidth="1"/>
    <col min="7" max="9" width="14.625" style="0" customWidth="1"/>
    <col min="10" max="10" width="20.00390625" style="5" customWidth="1"/>
    <col min="11" max="11" width="19.625" style="119" customWidth="1"/>
  </cols>
  <sheetData>
    <row r="1" spans="1:11" s="1" customFormat="1" ht="15.75">
      <c r="A1" s="12"/>
      <c r="B1" s="6"/>
      <c r="C1" s="9"/>
      <c r="D1" s="11"/>
      <c r="E1" s="4"/>
      <c r="F1" s="130" t="s">
        <v>10</v>
      </c>
      <c r="G1" s="130"/>
      <c r="H1" s="130"/>
      <c r="I1" s="130"/>
      <c r="J1" s="130"/>
      <c r="K1" s="109"/>
    </row>
    <row r="2" spans="1:11" s="1" customFormat="1" ht="15.75">
      <c r="A2" s="12"/>
      <c r="B2" s="6"/>
      <c r="C2" s="9"/>
      <c r="E2" s="4"/>
      <c r="F2" s="130" t="s">
        <v>9</v>
      </c>
      <c r="G2" s="130"/>
      <c r="H2" s="130"/>
      <c r="I2" s="130"/>
      <c r="J2" s="130"/>
      <c r="K2" s="109"/>
    </row>
    <row r="3" spans="1:11" s="1" customFormat="1" ht="15">
      <c r="A3" s="12"/>
      <c r="B3" s="6"/>
      <c r="C3" s="49"/>
      <c r="D3" s="11"/>
      <c r="E3" s="4"/>
      <c r="F3" s="130" t="s">
        <v>54</v>
      </c>
      <c r="G3" s="130"/>
      <c r="H3" s="130"/>
      <c r="I3" s="130"/>
      <c r="J3" s="130"/>
      <c r="K3" s="109"/>
    </row>
    <row r="4" spans="1:11" s="1" customFormat="1" ht="15.75">
      <c r="A4" s="12"/>
      <c r="B4" s="6"/>
      <c r="C4" s="9"/>
      <c r="E4" s="4"/>
      <c r="F4" s="10"/>
      <c r="G4" s="4"/>
      <c r="H4" s="131"/>
      <c r="I4" s="131"/>
      <c r="K4" s="109"/>
    </row>
    <row r="5" spans="1:11" s="1" customFormat="1" ht="15">
      <c r="A5" s="12"/>
      <c r="B5" s="6"/>
      <c r="C5" s="16"/>
      <c r="E5" s="4"/>
      <c r="F5" s="10"/>
      <c r="G5" s="17"/>
      <c r="H5" s="131"/>
      <c r="I5" s="131"/>
      <c r="K5" s="109"/>
    </row>
    <row r="6" spans="1:11" s="1" customFormat="1" ht="15.75">
      <c r="A6" s="132" t="s">
        <v>8</v>
      </c>
      <c r="B6" s="132"/>
      <c r="C6" s="132"/>
      <c r="D6" s="132"/>
      <c r="E6" s="132"/>
      <c r="F6" s="132"/>
      <c r="G6" s="132"/>
      <c r="H6" s="132"/>
      <c r="I6" s="132"/>
      <c r="J6" s="132"/>
      <c r="K6" s="109"/>
    </row>
    <row r="7" spans="1:11" s="1" customFormat="1" ht="15.75">
      <c r="A7" s="132" t="s">
        <v>1</v>
      </c>
      <c r="B7" s="132"/>
      <c r="C7" s="132"/>
      <c r="D7" s="132"/>
      <c r="E7" s="132"/>
      <c r="F7" s="132"/>
      <c r="G7" s="132"/>
      <c r="H7" s="132"/>
      <c r="I7" s="132"/>
      <c r="J7" s="132"/>
      <c r="K7" s="109"/>
    </row>
    <row r="8" spans="1:11" s="1" customFormat="1" ht="15.75">
      <c r="A8" s="132" t="s">
        <v>54</v>
      </c>
      <c r="B8" s="132"/>
      <c r="C8" s="132"/>
      <c r="D8" s="132"/>
      <c r="E8" s="132"/>
      <c r="F8" s="132"/>
      <c r="G8" s="132"/>
      <c r="H8" s="132"/>
      <c r="I8" s="132"/>
      <c r="J8" s="132"/>
      <c r="K8" s="109"/>
    </row>
    <row r="9" spans="1:11" s="1" customFormat="1" ht="15">
      <c r="A9" s="12"/>
      <c r="B9" s="2"/>
      <c r="C9" s="19"/>
      <c r="F9" s="13"/>
      <c r="I9" s="15"/>
      <c r="J9" s="82"/>
      <c r="K9" s="109"/>
    </row>
    <row r="10" spans="1:11" s="1" customFormat="1" ht="15" hidden="1">
      <c r="A10" s="12"/>
      <c r="B10" s="128" t="s">
        <v>69</v>
      </c>
      <c r="C10" s="19">
        <f>SUM(D10:I10)</f>
        <v>1848182.5000000002</v>
      </c>
      <c r="D10" s="19">
        <f aca="true" t="shared" si="0" ref="D10:I10">SUM(D43+D50+D53+D56+D59+D63+D66+D73+D77+D82+D85+D88+D91+D95+D98+D102+D107+D112+D125+D138+D141+D144+D147)</f>
        <v>334119.39999999997</v>
      </c>
      <c r="E10" s="19">
        <f t="shared" si="0"/>
        <v>307885.9</v>
      </c>
      <c r="F10" s="19">
        <f t="shared" si="0"/>
        <v>302010.80000000005</v>
      </c>
      <c r="G10" s="19">
        <f t="shared" si="0"/>
        <v>301388.80000000005</v>
      </c>
      <c r="H10" s="19">
        <f t="shared" si="0"/>
        <v>301388.80000000005</v>
      </c>
      <c r="I10" s="19">
        <f t="shared" si="0"/>
        <v>301388.80000000005</v>
      </c>
      <c r="J10" s="82"/>
      <c r="K10" s="109"/>
    </row>
    <row r="11" spans="1:11" s="1" customFormat="1" ht="15" hidden="1">
      <c r="A11" s="12"/>
      <c r="B11" s="2"/>
      <c r="C11" s="19">
        <f>SUM(D11:I11)</f>
        <v>2620679.5</v>
      </c>
      <c r="D11" s="19">
        <f aca="true" t="shared" si="1" ref="D11:I11">SUM(D40+D46+D60+D67+D74+D92+D99+D103+D108+D113+D148)</f>
        <v>405925.8</v>
      </c>
      <c r="E11" s="19">
        <f t="shared" si="1"/>
        <v>425154.5</v>
      </c>
      <c r="F11" s="19">
        <f t="shared" si="1"/>
        <v>447399.8</v>
      </c>
      <c r="G11" s="19">
        <f t="shared" si="1"/>
        <v>447399.8</v>
      </c>
      <c r="H11" s="19">
        <f t="shared" si="1"/>
        <v>447399.8</v>
      </c>
      <c r="I11" s="19">
        <f t="shared" si="1"/>
        <v>447399.8</v>
      </c>
      <c r="J11" s="82"/>
      <c r="K11" s="109"/>
    </row>
    <row r="12" spans="1:11" s="1" customFormat="1" ht="15" hidden="1">
      <c r="A12" s="12"/>
      <c r="B12" s="2"/>
      <c r="C12" s="19">
        <f>SUM(D12:I12)</f>
        <v>4468862</v>
      </c>
      <c r="D12" s="19">
        <f aca="true" t="shared" si="2" ref="D12:I12">SUM(D10:D11)</f>
        <v>740045.2</v>
      </c>
      <c r="E12" s="19">
        <f t="shared" si="2"/>
        <v>733040.4</v>
      </c>
      <c r="F12" s="19">
        <f t="shared" si="2"/>
        <v>749410.6000000001</v>
      </c>
      <c r="G12" s="19">
        <f t="shared" si="2"/>
        <v>748788.6000000001</v>
      </c>
      <c r="H12" s="19">
        <f t="shared" si="2"/>
        <v>748788.6000000001</v>
      </c>
      <c r="I12" s="19">
        <f t="shared" si="2"/>
        <v>748788.6000000001</v>
      </c>
      <c r="J12" s="82"/>
      <c r="K12" s="109"/>
    </row>
    <row r="13" spans="1:11" s="1" customFormat="1" ht="15" hidden="1">
      <c r="A13" s="12"/>
      <c r="B13" s="128" t="s">
        <v>70</v>
      </c>
      <c r="C13" s="19">
        <f aca="true" t="shared" si="3" ref="C13:I13">C17-C12</f>
        <v>0</v>
      </c>
      <c r="D13" s="19">
        <f t="shared" si="3"/>
        <v>0</v>
      </c>
      <c r="E13" s="19">
        <f t="shared" si="3"/>
        <v>0</v>
      </c>
      <c r="F13" s="19">
        <f t="shared" si="3"/>
        <v>0</v>
      </c>
      <c r="G13" s="19">
        <f t="shared" si="3"/>
        <v>0</v>
      </c>
      <c r="H13" s="19">
        <f t="shared" si="3"/>
        <v>0</v>
      </c>
      <c r="I13" s="19">
        <f t="shared" si="3"/>
        <v>0</v>
      </c>
      <c r="J13" s="82"/>
      <c r="K13" s="109"/>
    </row>
    <row r="14" spans="1:11" s="20" customFormat="1" ht="68.25" customHeight="1">
      <c r="A14" s="137" t="s">
        <v>0</v>
      </c>
      <c r="B14" s="139" t="s">
        <v>15</v>
      </c>
      <c r="C14" s="141" t="s">
        <v>55</v>
      </c>
      <c r="D14" s="142"/>
      <c r="E14" s="142"/>
      <c r="F14" s="142"/>
      <c r="G14" s="142"/>
      <c r="H14" s="142"/>
      <c r="I14" s="142"/>
      <c r="J14" s="129" t="s">
        <v>3</v>
      </c>
      <c r="K14" s="110"/>
    </row>
    <row r="15" spans="1:11" s="20" customFormat="1" ht="32.25" customHeight="1">
      <c r="A15" s="138"/>
      <c r="B15" s="140"/>
      <c r="C15" s="72" t="s">
        <v>2</v>
      </c>
      <c r="D15" s="84" t="s">
        <v>41</v>
      </c>
      <c r="E15" s="84" t="s">
        <v>42</v>
      </c>
      <c r="F15" s="84" t="s">
        <v>43</v>
      </c>
      <c r="G15" s="84" t="s">
        <v>44</v>
      </c>
      <c r="H15" s="84" t="s">
        <v>45</v>
      </c>
      <c r="I15" s="85" t="s">
        <v>46</v>
      </c>
      <c r="J15" s="129"/>
      <c r="K15" s="110"/>
    </row>
    <row r="16" spans="1:11" s="90" customFormat="1" ht="15.75" customHeight="1">
      <c r="A16" s="86" t="s">
        <v>29</v>
      </c>
      <c r="B16" s="87">
        <v>2</v>
      </c>
      <c r="C16" s="73">
        <v>3</v>
      </c>
      <c r="D16" s="88">
        <v>4</v>
      </c>
      <c r="E16" s="88">
        <v>5</v>
      </c>
      <c r="F16" s="88">
        <v>6</v>
      </c>
      <c r="G16" s="88">
        <v>7</v>
      </c>
      <c r="H16" s="88">
        <v>8</v>
      </c>
      <c r="I16" s="89">
        <v>9</v>
      </c>
      <c r="J16" s="83">
        <v>10</v>
      </c>
      <c r="K16" s="111"/>
    </row>
    <row r="17" spans="1:11" s="23" customFormat="1" ht="15.75">
      <c r="A17" s="21" t="s">
        <v>29</v>
      </c>
      <c r="B17" s="22" t="s">
        <v>12</v>
      </c>
      <c r="C17" s="51">
        <f>SUM(D17:I17)</f>
        <v>4468862</v>
      </c>
      <c r="D17" s="52">
        <f aca="true" t="shared" si="4" ref="D17:I17">SUM(D18:D20)</f>
        <v>740045.2</v>
      </c>
      <c r="E17" s="52">
        <f t="shared" si="4"/>
        <v>733040.4</v>
      </c>
      <c r="F17" s="52">
        <f t="shared" si="4"/>
        <v>749410.6000000001</v>
      </c>
      <c r="G17" s="52">
        <f t="shared" si="4"/>
        <v>748788.6000000001</v>
      </c>
      <c r="H17" s="52">
        <f t="shared" si="4"/>
        <v>748788.6000000001</v>
      </c>
      <c r="I17" s="74">
        <f t="shared" si="4"/>
        <v>748788.6000000001</v>
      </c>
      <c r="J17" s="91"/>
      <c r="K17" s="123"/>
    </row>
    <row r="18" spans="1:11" s="27" customFormat="1" ht="15" customHeight="1">
      <c r="A18" s="24" t="s">
        <v>67</v>
      </c>
      <c r="B18" s="7" t="s">
        <v>4</v>
      </c>
      <c r="C18" s="53">
        <f>SUM(C23)</f>
        <v>1848182.5</v>
      </c>
      <c r="D18" s="53">
        <f aca="true" t="shared" si="5" ref="D18:I18">SUM(D23)</f>
        <v>334119.39999999997</v>
      </c>
      <c r="E18" s="53">
        <f t="shared" si="5"/>
        <v>307885.9</v>
      </c>
      <c r="F18" s="53">
        <f t="shared" si="5"/>
        <v>302010.80000000005</v>
      </c>
      <c r="G18" s="53">
        <f t="shared" si="5"/>
        <v>301388.80000000005</v>
      </c>
      <c r="H18" s="53">
        <f t="shared" si="5"/>
        <v>301388.80000000005</v>
      </c>
      <c r="I18" s="75">
        <f t="shared" si="5"/>
        <v>301388.80000000005</v>
      </c>
      <c r="J18" s="92"/>
      <c r="K18" s="124"/>
    </row>
    <row r="19" spans="1:11" s="27" customFormat="1" ht="15" customHeight="1">
      <c r="A19" s="103">
        <f>A18+1</f>
        <v>3</v>
      </c>
      <c r="B19" s="7" t="s">
        <v>6</v>
      </c>
      <c r="C19" s="53">
        <f>SUM(C24)</f>
        <v>2620679.5</v>
      </c>
      <c r="D19" s="53">
        <f>SUM(D24)</f>
        <v>405925.8</v>
      </c>
      <c r="E19" s="53">
        <f aca="true" t="shared" si="6" ref="C19:I20">SUM(E24)</f>
        <v>425154.5</v>
      </c>
      <c r="F19" s="53">
        <f t="shared" si="6"/>
        <v>447399.8</v>
      </c>
      <c r="G19" s="53">
        <f t="shared" si="6"/>
        <v>447399.8</v>
      </c>
      <c r="H19" s="53">
        <f t="shared" si="6"/>
        <v>447399.8</v>
      </c>
      <c r="I19" s="75">
        <f t="shared" si="6"/>
        <v>447399.8</v>
      </c>
      <c r="J19" s="92"/>
      <c r="K19" s="112"/>
    </row>
    <row r="20" spans="1:11" s="27" customFormat="1" ht="15" customHeight="1">
      <c r="A20" s="103">
        <f>A19+1</f>
        <v>4</v>
      </c>
      <c r="B20" s="7" t="s">
        <v>5</v>
      </c>
      <c r="C20" s="53">
        <f t="shared" si="6"/>
        <v>0</v>
      </c>
      <c r="D20" s="53">
        <f t="shared" si="6"/>
        <v>0</v>
      </c>
      <c r="E20" s="53">
        <f t="shared" si="6"/>
        <v>0</v>
      </c>
      <c r="F20" s="53">
        <f t="shared" si="6"/>
        <v>0</v>
      </c>
      <c r="G20" s="53">
        <f t="shared" si="6"/>
        <v>0</v>
      </c>
      <c r="H20" s="53">
        <f t="shared" si="6"/>
        <v>0</v>
      </c>
      <c r="I20" s="75">
        <f t="shared" si="6"/>
        <v>0</v>
      </c>
      <c r="J20" s="92"/>
      <c r="K20" s="112"/>
    </row>
    <row r="21" spans="1:11" s="27" customFormat="1" ht="15" customHeight="1">
      <c r="A21" s="24"/>
      <c r="B21" s="7"/>
      <c r="C21" s="53"/>
      <c r="D21" s="54"/>
      <c r="E21" s="54"/>
      <c r="F21" s="18"/>
      <c r="G21" s="54"/>
      <c r="H21" s="54"/>
      <c r="I21" s="55"/>
      <c r="J21" s="93"/>
      <c r="K21" s="112"/>
    </row>
    <row r="22" spans="1:11" s="31" customFormat="1" ht="15.75">
      <c r="A22" s="29" t="s">
        <v>68</v>
      </c>
      <c r="B22" s="30" t="s">
        <v>7</v>
      </c>
      <c r="C22" s="56">
        <f>SUM(D22:I22)</f>
        <v>4468862</v>
      </c>
      <c r="D22" s="56">
        <f aca="true" t="shared" si="7" ref="D22:I22">SUM(D23:D25)</f>
        <v>740045.2</v>
      </c>
      <c r="E22" s="56">
        <f t="shared" si="7"/>
        <v>733040.4</v>
      </c>
      <c r="F22" s="56">
        <f t="shared" si="7"/>
        <v>749410.6000000001</v>
      </c>
      <c r="G22" s="56">
        <f t="shared" si="7"/>
        <v>748788.6000000001</v>
      </c>
      <c r="H22" s="56">
        <f t="shared" si="7"/>
        <v>748788.6000000001</v>
      </c>
      <c r="I22" s="76">
        <f t="shared" si="7"/>
        <v>748788.6000000001</v>
      </c>
      <c r="J22" s="94"/>
      <c r="K22" s="113"/>
    </row>
    <row r="23" spans="1:11" s="27" customFormat="1" ht="15" customHeight="1">
      <c r="A23" s="103">
        <f>A22+1</f>
        <v>6</v>
      </c>
      <c r="B23" s="7" t="s">
        <v>4</v>
      </c>
      <c r="C23" s="53">
        <f aca="true" t="shared" si="8" ref="C23:I23">SUM(C35+C122+C134)</f>
        <v>1848182.5</v>
      </c>
      <c r="D23" s="53">
        <f t="shared" si="8"/>
        <v>334119.39999999997</v>
      </c>
      <c r="E23" s="53">
        <f t="shared" si="8"/>
        <v>307885.9</v>
      </c>
      <c r="F23" s="53">
        <f t="shared" si="8"/>
        <v>302010.80000000005</v>
      </c>
      <c r="G23" s="53">
        <f t="shared" si="8"/>
        <v>301388.80000000005</v>
      </c>
      <c r="H23" s="53">
        <f t="shared" si="8"/>
        <v>301388.80000000005</v>
      </c>
      <c r="I23" s="53">
        <f t="shared" si="8"/>
        <v>301388.80000000005</v>
      </c>
      <c r="J23" s="92"/>
      <c r="K23" s="112"/>
    </row>
    <row r="24" spans="1:11" s="27" customFormat="1" ht="15" customHeight="1">
      <c r="A24" s="103">
        <f>A23+1</f>
        <v>7</v>
      </c>
      <c r="B24" s="7" t="s">
        <v>6</v>
      </c>
      <c r="C24" s="53">
        <f>SUM(C36+C135)</f>
        <v>2620679.5</v>
      </c>
      <c r="D24" s="53">
        <f aca="true" t="shared" si="9" ref="D24:I24">SUM(D36+D135)</f>
        <v>405925.8</v>
      </c>
      <c r="E24" s="53">
        <f t="shared" si="9"/>
        <v>425154.5</v>
      </c>
      <c r="F24" s="53">
        <f t="shared" si="9"/>
        <v>447399.8</v>
      </c>
      <c r="G24" s="53">
        <f t="shared" si="9"/>
        <v>447399.8</v>
      </c>
      <c r="H24" s="53">
        <f t="shared" si="9"/>
        <v>447399.8</v>
      </c>
      <c r="I24" s="75">
        <f t="shared" si="9"/>
        <v>447399.8</v>
      </c>
      <c r="J24" s="92"/>
      <c r="K24" s="112"/>
    </row>
    <row r="25" spans="1:11" s="27" customFormat="1" ht="15" customHeight="1">
      <c r="A25" s="103">
        <f>A24+1</f>
        <v>8</v>
      </c>
      <c r="B25" s="7" t="s">
        <v>5</v>
      </c>
      <c r="C25" s="53">
        <f>SUM(C37)</f>
        <v>0</v>
      </c>
      <c r="D25" s="53">
        <f aca="true" t="shared" si="10" ref="D25:I25">SUM(D37)</f>
        <v>0</v>
      </c>
      <c r="E25" s="53">
        <f t="shared" si="10"/>
        <v>0</v>
      </c>
      <c r="F25" s="53">
        <f t="shared" si="10"/>
        <v>0</v>
      </c>
      <c r="G25" s="53">
        <f t="shared" si="10"/>
        <v>0</v>
      </c>
      <c r="H25" s="53">
        <f t="shared" si="10"/>
        <v>0</v>
      </c>
      <c r="I25" s="75">
        <f t="shared" si="10"/>
        <v>0</v>
      </c>
      <c r="J25" s="92"/>
      <c r="K25" s="112"/>
    </row>
    <row r="26" spans="1:11" s="27" customFormat="1" ht="15" customHeight="1">
      <c r="A26" s="24"/>
      <c r="B26" s="28"/>
      <c r="C26" s="53"/>
      <c r="D26" s="54"/>
      <c r="E26" s="54"/>
      <c r="F26" s="18"/>
      <c r="G26" s="54"/>
      <c r="H26" s="54"/>
      <c r="I26" s="55"/>
      <c r="J26" s="93"/>
      <c r="K26" s="112"/>
    </row>
    <row r="27" spans="1:11" s="33" customFormat="1" ht="15" customHeight="1">
      <c r="A27" s="57"/>
      <c r="B27" s="59"/>
      <c r="C27" s="135" t="s">
        <v>39</v>
      </c>
      <c r="D27" s="136"/>
      <c r="E27" s="136"/>
      <c r="F27" s="136"/>
      <c r="G27" s="136"/>
      <c r="H27" s="136"/>
      <c r="I27" s="136"/>
      <c r="J27" s="95"/>
      <c r="K27" s="114"/>
    </row>
    <row r="28" spans="1:11" s="37" customFormat="1" ht="15" customHeight="1">
      <c r="A28" s="103">
        <f>A25+1</f>
        <v>9</v>
      </c>
      <c r="B28" s="60" t="s">
        <v>13</v>
      </c>
      <c r="C28" s="35">
        <f>SUM(C34)</f>
        <v>4186287.9000000004</v>
      </c>
      <c r="D28" s="35">
        <f aca="true" t="shared" si="11" ref="D28:I31">SUM(D34)</f>
        <v>695205.1</v>
      </c>
      <c r="E28" s="35">
        <f t="shared" si="11"/>
        <v>686344</v>
      </c>
      <c r="F28" s="35">
        <f t="shared" si="11"/>
        <v>701651.2</v>
      </c>
      <c r="G28" s="35">
        <f t="shared" si="11"/>
        <v>701029.2</v>
      </c>
      <c r="H28" s="35">
        <f t="shared" si="11"/>
        <v>701029.2</v>
      </c>
      <c r="I28" s="77">
        <f t="shared" si="11"/>
        <v>701029.2</v>
      </c>
      <c r="J28" s="96"/>
      <c r="K28" s="115"/>
    </row>
    <row r="29" spans="1:11" s="38" customFormat="1" ht="15" customHeight="1">
      <c r="A29" s="103">
        <f>A28+1</f>
        <v>10</v>
      </c>
      <c r="B29" s="7" t="s">
        <v>4</v>
      </c>
      <c r="C29" s="35">
        <f>SUM(C35)</f>
        <v>1565608.4</v>
      </c>
      <c r="D29" s="35">
        <f t="shared" si="11"/>
        <v>289279.3</v>
      </c>
      <c r="E29" s="35">
        <f t="shared" si="11"/>
        <v>261189.5</v>
      </c>
      <c r="F29" s="35">
        <f t="shared" si="11"/>
        <v>254251.40000000002</v>
      </c>
      <c r="G29" s="35">
        <f t="shared" si="11"/>
        <v>253629.40000000002</v>
      </c>
      <c r="H29" s="35">
        <f t="shared" si="11"/>
        <v>253629.40000000002</v>
      </c>
      <c r="I29" s="77">
        <f t="shared" si="11"/>
        <v>253629.40000000002</v>
      </c>
      <c r="J29" s="97"/>
      <c r="K29" s="110"/>
    </row>
    <row r="30" spans="1:11" s="38" customFormat="1" ht="15" customHeight="1">
      <c r="A30" s="103">
        <f>A29+1</f>
        <v>11</v>
      </c>
      <c r="B30" s="7" t="s">
        <v>6</v>
      </c>
      <c r="C30" s="35">
        <f>SUM(C36)</f>
        <v>2620679.5</v>
      </c>
      <c r="D30" s="35">
        <f t="shared" si="11"/>
        <v>405925.8</v>
      </c>
      <c r="E30" s="35">
        <f t="shared" si="11"/>
        <v>425154.5</v>
      </c>
      <c r="F30" s="35">
        <f t="shared" si="11"/>
        <v>447399.8</v>
      </c>
      <c r="G30" s="35">
        <f t="shared" si="11"/>
        <v>447399.8</v>
      </c>
      <c r="H30" s="35">
        <f t="shared" si="11"/>
        <v>447399.8</v>
      </c>
      <c r="I30" s="77">
        <f t="shared" si="11"/>
        <v>447399.8</v>
      </c>
      <c r="J30" s="97"/>
      <c r="K30" s="110"/>
    </row>
    <row r="31" spans="1:11" s="38" customFormat="1" ht="15" customHeight="1">
      <c r="A31" s="103">
        <f>A30+1</f>
        <v>12</v>
      </c>
      <c r="B31" s="7" t="s">
        <v>5</v>
      </c>
      <c r="C31" s="50">
        <f>SUM(C37)</f>
        <v>0</v>
      </c>
      <c r="D31" s="50">
        <f t="shared" si="11"/>
        <v>0</v>
      </c>
      <c r="E31" s="50">
        <f t="shared" si="11"/>
        <v>0</v>
      </c>
      <c r="F31" s="50">
        <f t="shared" si="11"/>
        <v>0</v>
      </c>
      <c r="G31" s="50">
        <f t="shared" si="11"/>
        <v>0</v>
      </c>
      <c r="H31" s="50">
        <f t="shared" si="11"/>
        <v>0</v>
      </c>
      <c r="I31" s="78">
        <f t="shared" si="11"/>
        <v>0</v>
      </c>
      <c r="J31" s="97"/>
      <c r="K31" s="110"/>
    </row>
    <row r="32" spans="1:11" s="38" customFormat="1" ht="15" customHeight="1">
      <c r="A32" s="34"/>
      <c r="B32" s="61"/>
      <c r="C32" s="35"/>
      <c r="D32" s="32"/>
      <c r="E32" s="32"/>
      <c r="F32" s="26"/>
      <c r="G32" s="32"/>
      <c r="H32" s="32"/>
      <c r="I32" s="47"/>
      <c r="J32" s="97"/>
      <c r="K32" s="110"/>
    </row>
    <row r="33" spans="1:11" s="38" customFormat="1" ht="15" customHeight="1">
      <c r="A33" s="58"/>
      <c r="B33" s="62"/>
      <c r="C33" s="133" t="s">
        <v>14</v>
      </c>
      <c r="D33" s="134"/>
      <c r="E33" s="134"/>
      <c r="F33" s="134"/>
      <c r="G33" s="134"/>
      <c r="H33" s="134"/>
      <c r="I33" s="134"/>
      <c r="J33" s="98"/>
      <c r="K33" s="110"/>
    </row>
    <row r="34" spans="1:11" s="37" customFormat="1" ht="15" customHeight="1">
      <c r="A34" s="104">
        <f>A31+1</f>
        <v>13</v>
      </c>
      <c r="B34" s="60" t="s">
        <v>16</v>
      </c>
      <c r="C34" s="35">
        <f>SUM(D34:I34)</f>
        <v>4186287.9000000004</v>
      </c>
      <c r="D34" s="39">
        <f aca="true" t="shared" si="12" ref="D34:I34">SUM(D35:D37)</f>
        <v>695205.1</v>
      </c>
      <c r="E34" s="39">
        <f t="shared" si="12"/>
        <v>686344</v>
      </c>
      <c r="F34" s="39">
        <f t="shared" si="12"/>
        <v>701651.2</v>
      </c>
      <c r="G34" s="39">
        <f t="shared" si="12"/>
        <v>701029.2</v>
      </c>
      <c r="H34" s="39">
        <f t="shared" si="12"/>
        <v>701029.2</v>
      </c>
      <c r="I34" s="79">
        <f t="shared" si="12"/>
        <v>701029.2</v>
      </c>
      <c r="J34" s="96"/>
      <c r="K34" s="115"/>
    </row>
    <row r="35" spans="1:11" s="38" customFormat="1" ht="15" customHeight="1">
      <c r="A35" s="104">
        <f>A34+1</f>
        <v>14</v>
      </c>
      <c r="B35" s="7" t="s">
        <v>4</v>
      </c>
      <c r="C35" s="35">
        <f>SUM(D35:I35)</f>
        <v>1565608.4</v>
      </c>
      <c r="D35" s="26">
        <f aca="true" t="shared" si="13" ref="D35:I35">SUM(D43+D50+D53+D56+D59+D63+D66+D73+D77+D82+D85+D88+D91+D95+D98+D102+D107+D112)</f>
        <v>289279.3</v>
      </c>
      <c r="E35" s="26">
        <f t="shared" si="13"/>
        <v>261189.5</v>
      </c>
      <c r="F35" s="26">
        <f t="shared" si="13"/>
        <v>254251.40000000002</v>
      </c>
      <c r="G35" s="26">
        <f t="shared" si="13"/>
        <v>253629.40000000002</v>
      </c>
      <c r="H35" s="26">
        <f t="shared" si="13"/>
        <v>253629.40000000002</v>
      </c>
      <c r="I35" s="26">
        <f t="shared" si="13"/>
        <v>253629.40000000002</v>
      </c>
      <c r="J35" s="97"/>
      <c r="K35" s="110"/>
    </row>
    <row r="36" spans="1:11" s="38" customFormat="1" ht="15" customHeight="1">
      <c r="A36" s="104">
        <f>A35+1</f>
        <v>15</v>
      </c>
      <c r="B36" s="7" t="s">
        <v>6</v>
      </c>
      <c r="C36" s="35">
        <f>SUM(D36:I36)</f>
        <v>2620679.5</v>
      </c>
      <c r="D36" s="26">
        <f>SUM(D40+D46+D60+D67+D70+D74+D78+D92+D99+D103+D108+D113)</f>
        <v>405925.8</v>
      </c>
      <c r="E36" s="26">
        <f>SUM(E40+E46+E60+E67+E70+E74+E78+E92+E99+E103+E108+E113)</f>
        <v>425154.5</v>
      </c>
      <c r="F36" s="26">
        <f>SUM(F40+F46+F60+F67+F70+F74+F78+F92+F99+F103+F108+F113)</f>
        <v>447399.8</v>
      </c>
      <c r="G36" s="26">
        <f>SUM(G40+G46+G60+G67+G70+G74+G78+G92+G99+G103+G108+G113)</f>
        <v>447399.8</v>
      </c>
      <c r="H36" s="26">
        <f>SUM(H40+H46+H60+H67+H70+H74+H78+H92+H99+H103+H108+H113)</f>
        <v>447399.8</v>
      </c>
      <c r="I36" s="26">
        <f>SUM(I40+I46+I60+I67+I70+I74+I78+I92+I99+I103+I108+I113)</f>
        <v>447399.8</v>
      </c>
      <c r="J36" s="97"/>
      <c r="K36" s="110"/>
    </row>
    <row r="37" spans="1:11" s="38" customFormat="1" ht="15" customHeight="1">
      <c r="A37" s="104">
        <f>A36+1</f>
        <v>16</v>
      </c>
      <c r="B37" s="7" t="s">
        <v>5</v>
      </c>
      <c r="C37" s="35">
        <f>SUM(D37:I37)</f>
        <v>0</v>
      </c>
      <c r="D37" s="40">
        <f aca="true" t="shared" si="14" ref="D37:I37">SUM(D79+D104+D109+D114)</f>
        <v>0</v>
      </c>
      <c r="E37" s="40">
        <f t="shared" si="14"/>
        <v>0</v>
      </c>
      <c r="F37" s="40">
        <f t="shared" si="14"/>
        <v>0</v>
      </c>
      <c r="G37" s="40">
        <f t="shared" si="14"/>
        <v>0</v>
      </c>
      <c r="H37" s="40">
        <f t="shared" si="14"/>
        <v>0</v>
      </c>
      <c r="I37" s="45">
        <f t="shared" si="14"/>
        <v>0</v>
      </c>
      <c r="J37" s="99"/>
      <c r="K37" s="110"/>
    </row>
    <row r="38" spans="1:11" s="38" customFormat="1" ht="15" customHeight="1">
      <c r="A38" s="104"/>
      <c r="B38" s="63"/>
      <c r="C38" s="35"/>
      <c r="D38" s="40"/>
      <c r="E38" s="40"/>
      <c r="F38" s="40"/>
      <c r="G38" s="41"/>
      <c r="H38" s="41"/>
      <c r="I38" s="46"/>
      <c r="J38" s="97"/>
      <c r="K38" s="110"/>
    </row>
    <row r="39" spans="1:11" s="42" customFormat="1" ht="79.5" customHeight="1">
      <c r="A39" s="105">
        <f>A37+1</f>
        <v>17</v>
      </c>
      <c r="B39" s="64" t="s">
        <v>17</v>
      </c>
      <c r="C39" s="36">
        <f>SUM(D39:I39)</f>
        <v>1080568</v>
      </c>
      <c r="D39" s="36">
        <f aca="true" t="shared" si="15" ref="D39:I39">SUM(D40)</f>
        <v>167620</v>
      </c>
      <c r="E39" s="36">
        <f t="shared" si="15"/>
        <v>175580</v>
      </c>
      <c r="F39" s="36">
        <f t="shared" si="15"/>
        <v>184342</v>
      </c>
      <c r="G39" s="36">
        <f t="shared" si="15"/>
        <v>184342</v>
      </c>
      <c r="H39" s="36">
        <f t="shared" si="15"/>
        <v>184342</v>
      </c>
      <c r="I39" s="80">
        <f t="shared" si="15"/>
        <v>184342</v>
      </c>
      <c r="J39" s="100" t="s">
        <v>56</v>
      </c>
      <c r="K39" s="116"/>
    </row>
    <row r="40" spans="1:11" s="43" customFormat="1" ht="15" customHeight="1">
      <c r="A40" s="105">
        <f>A39+1</f>
        <v>18</v>
      </c>
      <c r="B40" s="65" t="s">
        <v>6</v>
      </c>
      <c r="C40" s="26">
        <f>SUM(D40:I40)</f>
        <v>1080568</v>
      </c>
      <c r="D40" s="26">
        <v>167620</v>
      </c>
      <c r="E40" s="26">
        <v>175580</v>
      </c>
      <c r="F40" s="26">
        <v>184342</v>
      </c>
      <c r="G40" s="26">
        <v>184342</v>
      </c>
      <c r="H40" s="26">
        <v>184342</v>
      </c>
      <c r="I40" s="26">
        <v>184342</v>
      </c>
      <c r="J40" s="100"/>
      <c r="K40" s="117"/>
    </row>
    <row r="41" spans="1:11" s="38" customFormat="1" ht="15" customHeight="1">
      <c r="A41" s="104"/>
      <c r="B41" s="61"/>
      <c r="C41" s="35"/>
      <c r="D41" s="40"/>
      <c r="E41" s="40"/>
      <c r="F41" s="40"/>
      <c r="G41" s="41"/>
      <c r="H41" s="41"/>
      <c r="I41" s="46"/>
      <c r="J41" s="97"/>
      <c r="K41" s="110"/>
    </row>
    <row r="42" spans="1:11" s="42" customFormat="1" ht="81" customHeight="1">
      <c r="A42" s="106">
        <f>A40+1</f>
        <v>19</v>
      </c>
      <c r="B42" s="66" t="s">
        <v>18</v>
      </c>
      <c r="C42" s="36">
        <f>SUM(D42:I42)</f>
        <v>657813.8</v>
      </c>
      <c r="D42" s="36">
        <f aca="true" t="shared" si="16" ref="D42:I42">SUM(D43:D43)</f>
        <v>97300</v>
      </c>
      <c r="E42" s="36">
        <f t="shared" si="16"/>
        <v>110992.6</v>
      </c>
      <c r="F42" s="36">
        <f t="shared" si="16"/>
        <v>112380.3</v>
      </c>
      <c r="G42" s="36">
        <f t="shared" si="16"/>
        <v>112380.3</v>
      </c>
      <c r="H42" s="36">
        <f t="shared" si="16"/>
        <v>112380.3</v>
      </c>
      <c r="I42" s="80">
        <f t="shared" si="16"/>
        <v>112380.3</v>
      </c>
      <c r="J42" s="100" t="s">
        <v>56</v>
      </c>
      <c r="K42" s="116"/>
    </row>
    <row r="43" spans="1:11" s="43" customFormat="1" ht="15" customHeight="1">
      <c r="A43" s="106">
        <f>A42+1</f>
        <v>20</v>
      </c>
      <c r="B43" s="65" t="s">
        <v>4</v>
      </c>
      <c r="C43" s="26">
        <f>SUM(D43:I43)</f>
        <v>657813.8</v>
      </c>
      <c r="D43" s="26">
        <f>97300</f>
        <v>97300</v>
      </c>
      <c r="E43" s="26">
        <v>110992.6</v>
      </c>
      <c r="F43" s="26">
        <v>112380.3</v>
      </c>
      <c r="G43" s="26">
        <v>112380.3</v>
      </c>
      <c r="H43" s="26">
        <v>112380.3</v>
      </c>
      <c r="I43" s="26">
        <v>112380.3</v>
      </c>
      <c r="J43" s="100"/>
      <c r="K43" s="117"/>
    </row>
    <row r="44" spans="1:11" s="38" customFormat="1" ht="15" customHeight="1">
      <c r="A44" s="104"/>
      <c r="B44" s="61"/>
      <c r="C44" s="35"/>
      <c r="D44" s="40"/>
      <c r="E44" s="40"/>
      <c r="F44" s="40"/>
      <c r="G44" s="41"/>
      <c r="H44" s="41"/>
      <c r="I44" s="46"/>
      <c r="J44" s="97"/>
      <c r="K44" s="110"/>
    </row>
    <row r="45" spans="1:11" s="44" customFormat="1" ht="66" customHeight="1">
      <c r="A45" s="106">
        <f>A43+1</f>
        <v>21</v>
      </c>
      <c r="B45" s="66" t="s">
        <v>19</v>
      </c>
      <c r="C45" s="36">
        <f>SUM(D45:I45)</f>
        <v>1455728</v>
      </c>
      <c r="D45" s="36">
        <f aca="true" t="shared" si="17" ref="D45:I45">SUM(D46)</f>
        <v>225030</v>
      </c>
      <c r="E45" s="36">
        <f t="shared" si="17"/>
        <v>235794</v>
      </c>
      <c r="F45" s="36">
        <f t="shared" si="17"/>
        <v>248726</v>
      </c>
      <c r="G45" s="36">
        <f t="shared" si="17"/>
        <v>248726</v>
      </c>
      <c r="H45" s="36">
        <f t="shared" si="17"/>
        <v>248726</v>
      </c>
      <c r="I45" s="80">
        <f t="shared" si="17"/>
        <v>248726</v>
      </c>
      <c r="J45" s="100" t="s">
        <v>57</v>
      </c>
      <c r="K45" s="118"/>
    </row>
    <row r="46" spans="1:11" s="43" customFormat="1" ht="15" customHeight="1">
      <c r="A46" s="106">
        <f>A45+1</f>
        <v>22</v>
      </c>
      <c r="B46" s="65" t="s">
        <v>6</v>
      </c>
      <c r="C46" s="26">
        <f>SUM(D46:I46)</f>
        <v>1455728</v>
      </c>
      <c r="D46" s="26">
        <v>225030</v>
      </c>
      <c r="E46" s="26">
        <v>235794</v>
      </c>
      <c r="F46" s="26">
        <v>248726</v>
      </c>
      <c r="G46" s="26">
        <v>248726</v>
      </c>
      <c r="H46" s="26">
        <v>248726</v>
      </c>
      <c r="I46" s="26">
        <v>248726</v>
      </c>
      <c r="J46" s="100"/>
      <c r="K46" s="117"/>
    </row>
    <row r="47" spans="1:11" s="38" customFormat="1" ht="15" customHeight="1">
      <c r="A47" s="104"/>
      <c r="B47" s="63"/>
      <c r="C47" s="35"/>
      <c r="D47" s="40"/>
      <c r="E47" s="40"/>
      <c r="F47" s="40"/>
      <c r="G47" s="41"/>
      <c r="H47" s="41"/>
      <c r="I47" s="46"/>
      <c r="J47" s="97"/>
      <c r="K47" s="110"/>
    </row>
    <row r="48" spans="1:11" s="44" customFormat="1" ht="81" customHeight="1">
      <c r="A48" s="106">
        <f>A46+1</f>
        <v>23</v>
      </c>
      <c r="B48" s="64" t="s">
        <v>20</v>
      </c>
      <c r="C48" s="36">
        <f>SUM(D48:I48)</f>
        <v>432104.79999999993</v>
      </c>
      <c r="D48" s="36">
        <f aca="true" t="shared" si="18" ref="D48:I48">SUM(D50:D50)</f>
        <v>67648</v>
      </c>
      <c r="E48" s="36">
        <f t="shared" si="18"/>
        <v>72384.4</v>
      </c>
      <c r="F48" s="36">
        <f t="shared" si="18"/>
        <v>73018.1</v>
      </c>
      <c r="G48" s="36">
        <f t="shared" si="18"/>
        <v>73018.1</v>
      </c>
      <c r="H48" s="36">
        <f t="shared" si="18"/>
        <v>73018.1</v>
      </c>
      <c r="I48" s="80">
        <f t="shared" si="18"/>
        <v>73018.1</v>
      </c>
      <c r="J48" s="100" t="s">
        <v>58</v>
      </c>
      <c r="K48" s="118"/>
    </row>
    <row r="49" spans="1:11" s="43" customFormat="1" ht="40.5" customHeight="1">
      <c r="A49" s="106">
        <f>A48+1</f>
        <v>24</v>
      </c>
      <c r="B49" s="126" t="s">
        <v>11</v>
      </c>
      <c r="C49" s="125">
        <f>SUM(D49:I49)</f>
        <v>7860</v>
      </c>
      <c r="D49" s="125">
        <v>1310</v>
      </c>
      <c r="E49" s="125">
        <v>1310</v>
      </c>
      <c r="F49" s="125">
        <v>1310</v>
      </c>
      <c r="G49" s="125">
        <v>1310</v>
      </c>
      <c r="H49" s="125">
        <v>1310</v>
      </c>
      <c r="I49" s="127">
        <v>1310</v>
      </c>
      <c r="J49" s="101"/>
      <c r="K49" s="117"/>
    </row>
    <row r="50" spans="1:11" s="43" customFormat="1" ht="15" customHeight="1">
      <c r="A50" s="105">
        <f>A49+1</f>
        <v>25</v>
      </c>
      <c r="B50" s="67" t="s">
        <v>4</v>
      </c>
      <c r="C50" s="26">
        <f>SUM(D50:I50)</f>
        <v>432104.79999999993</v>
      </c>
      <c r="D50" s="26">
        <v>67648</v>
      </c>
      <c r="E50" s="26">
        <v>72384.4</v>
      </c>
      <c r="F50" s="26">
        <v>73018.1</v>
      </c>
      <c r="G50" s="26">
        <v>73018.1</v>
      </c>
      <c r="H50" s="26">
        <v>73018.1</v>
      </c>
      <c r="I50" s="26">
        <v>73018.1</v>
      </c>
      <c r="J50" s="100"/>
      <c r="K50" s="117"/>
    </row>
    <row r="51" spans="1:11" s="38" customFormat="1" ht="15" customHeight="1">
      <c r="A51" s="104"/>
      <c r="B51" s="63"/>
      <c r="C51" s="35"/>
      <c r="D51" s="40"/>
      <c r="E51" s="40"/>
      <c r="F51" s="40"/>
      <c r="G51" s="41"/>
      <c r="H51" s="41"/>
      <c r="I51" s="46"/>
      <c r="J51" s="97"/>
      <c r="K51" s="110"/>
    </row>
    <row r="52" spans="1:11" s="43" customFormat="1" ht="66.75" customHeight="1">
      <c r="A52" s="106">
        <f>A50+1</f>
        <v>26</v>
      </c>
      <c r="B52" s="68" t="s">
        <v>21</v>
      </c>
      <c r="C52" s="36">
        <f>SUM(D52:I52)</f>
        <v>250884.889</v>
      </c>
      <c r="D52" s="39">
        <f aca="true" t="shared" si="19" ref="D52:I52">SUM(D53:D53)</f>
        <v>40941.889</v>
      </c>
      <c r="E52" s="39">
        <f t="shared" si="19"/>
        <v>42277</v>
      </c>
      <c r="F52" s="39">
        <f t="shared" si="19"/>
        <v>41916.5</v>
      </c>
      <c r="G52" s="39">
        <f t="shared" si="19"/>
        <v>41916.5</v>
      </c>
      <c r="H52" s="39">
        <f t="shared" si="19"/>
        <v>41916.5</v>
      </c>
      <c r="I52" s="79">
        <f t="shared" si="19"/>
        <v>41916.5</v>
      </c>
      <c r="J52" s="100" t="s">
        <v>59</v>
      </c>
      <c r="K52" s="117"/>
    </row>
    <row r="53" spans="1:11" s="43" customFormat="1" ht="15" customHeight="1">
      <c r="A53" s="105">
        <f>A52+1</f>
        <v>27</v>
      </c>
      <c r="B53" s="67" t="s">
        <v>4</v>
      </c>
      <c r="C53" s="26">
        <f>SUM(D53:I53)</f>
        <v>250884.889</v>
      </c>
      <c r="D53" s="26">
        <v>40941.889</v>
      </c>
      <c r="E53" s="26">
        <v>42277</v>
      </c>
      <c r="F53" s="26">
        <v>41916.5</v>
      </c>
      <c r="G53" s="26">
        <v>41916.5</v>
      </c>
      <c r="H53" s="26">
        <v>41916.5</v>
      </c>
      <c r="I53" s="26">
        <v>41916.5</v>
      </c>
      <c r="J53" s="100"/>
      <c r="K53" s="117"/>
    </row>
    <row r="54" spans="1:11" s="38" customFormat="1" ht="15" customHeight="1">
      <c r="A54" s="104"/>
      <c r="B54" s="63"/>
      <c r="C54" s="35"/>
      <c r="D54" s="40"/>
      <c r="E54" s="40"/>
      <c r="F54" s="40"/>
      <c r="G54" s="40"/>
      <c r="H54" s="40"/>
      <c r="I54" s="45"/>
      <c r="J54" s="97"/>
      <c r="K54" s="110"/>
    </row>
    <row r="55" spans="1:11" s="43" customFormat="1" ht="48" customHeight="1">
      <c r="A55" s="106">
        <f>A53+1</f>
        <v>28</v>
      </c>
      <c r="B55" s="68" t="s">
        <v>40</v>
      </c>
      <c r="C55" s="36">
        <f>SUM(D55:I55)</f>
        <v>20161.5</v>
      </c>
      <c r="D55" s="36">
        <f aca="true" t="shared" si="20" ref="D55:I55">SUM(D56)</f>
        <v>3120.2</v>
      </c>
      <c r="E55" s="36">
        <f t="shared" si="20"/>
        <v>3315.3</v>
      </c>
      <c r="F55" s="36">
        <f t="shared" si="20"/>
        <v>3431.5</v>
      </c>
      <c r="G55" s="36">
        <f t="shared" si="20"/>
        <v>3431.5</v>
      </c>
      <c r="H55" s="36">
        <f t="shared" si="20"/>
        <v>3431.5</v>
      </c>
      <c r="I55" s="80">
        <f t="shared" si="20"/>
        <v>3431.5</v>
      </c>
      <c r="J55" s="100">
        <v>38</v>
      </c>
      <c r="K55" s="117"/>
    </row>
    <row r="56" spans="1:11" s="43" customFormat="1" ht="15" customHeight="1">
      <c r="A56" s="105">
        <f>A55+1</f>
        <v>29</v>
      </c>
      <c r="B56" s="65" t="s">
        <v>4</v>
      </c>
      <c r="C56" s="26">
        <f>SUM(D56:I56)</f>
        <v>20161.5</v>
      </c>
      <c r="D56" s="26">
        <v>3120.2</v>
      </c>
      <c r="E56" s="26">
        <v>3315.3</v>
      </c>
      <c r="F56" s="26">
        <v>3431.5</v>
      </c>
      <c r="G56" s="26">
        <v>3431.5</v>
      </c>
      <c r="H56" s="26">
        <v>3431.5</v>
      </c>
      <c r="I56" s="26">
        <v>3431.5</v>
      </c>
      <c r="J56" s="100"/>
      <c r="K56" s="117"/>
    </row>
    <row r="57" spans="1:11" s="43" customFormat="1" ht="15" customHeight="1">
      <c r="A57" s="105"/>
      <c r="B57" s="65"/>
      <c r="C57" s="39"/>
      <c r="D57" s="26"/>
      <c r="E57" s="26"/>
      <c r="F57" s="26"/>
      <c r="G57" s="26"/>
      <c r="H57" s="26"/>
      <c r="I57" s="48"/>
      <c r="J57" s="100"/>
      <c r="K57" s="117"/>
    </row>
    <row r="58" spans="1:11" s="43" customFormat="1" ht="63.75" customHeight="1">
      <c r="A58" s="106">
        <f>A56+1</f>
        <v>30</v>
      </c>
      <c r="B58" s="68" t="s">
        <v>22</v>
      </c>
      <c r="C58" s="36">
        <f>SUM(D58:I58)</f>
        <v>91103.52</v>
      </c>
      <c r="D58" s="36">
        <f aca="true" t="shared" si="21" ref="D58:I58">SUM(D59:D60)</f>
        <v>31688.52</v>
      </c>
      <c r="E58" s="36">
        <f t="shared" si="21"/>
        <v>11883</v>
      </c>
      <c r="F58" s="36">
        <f t="shared" si="21"/>
        <v>11883</v>
      </c>
      <c r="G58" s="36">
        <f t="shared" si="21"/>
        <v>11883</v>
      </c>
      <c r="H58" s="36">
        <f t="shared" si="21"/>
        <v>11883</v>
      </c>
      <c r="I58" s="80">
        <f t="shared" si="21"/>
        <v>11883</v>
      </c>
      <c r="J58" s="100">
        <v>30</v>
      </c>
      <c r="K58" s="117"/>
    </row>
    <row r="59" spans="1:11" s="43" customFormat="1" ht="15" customHeight="1">
      <c r="A59" s="105">
        <f>A58+1</f>
        <v>31</v>
      </c>
      <c r="B59" s="67" t="s">
        <v>4</v>
      </c>
      <c r="C59" s="26">
        <f>SUM(D59:I59)</f>
        <v>91103.52</v>
      </c>
      <c r="D59" s="26">
        <v>31688.52</v>
      </c>
      <c r="E59" s="26">
        <v>11883</v>
      </c>
      <c r="F59" s="26">
        <v>11883</v>
      </c>
      <c r="G59" s="26">
        <v>11883</v>
      </c>
      <c r="H59" s="26">
        <v>11883</v>
      </c>
      <c r="I59" s="26">
        <v>11883</v>
      </c>
      <c r="J59" s="100"/>
      <c r="K59" s="117"/>
    </row>
    <row r="60" spans="1:11" s="43" customFormat="1" ht="15" customHeight="1">
      <c r="A60" s="105">
        <f>A59+1</f>
        <v>32</v>
      </c>
      <c r="B60" s="67" t="s">
        <v>6</v>
      </c>
      <c r="C60" s="26">
        <f>SUM(D60:I60)</f>
        <v>0</v>
      </c>
      <c r="D60" s="26"/>
      <c r="E60" s="26"/>
      <c r="F60" s="26"/>
      <c r="G60" s="26"/>
      <c r="H60" s="26"/>
      <c r="I60" s="48"/>
      <c r="J60" s="100"/>
      <c r="K60" s="117"/>
    </row>
    <row r="61" spans="1:11" s="38" customFormat="1" ht="15" customHeight="1">
      <c r="A61" s="104"/>
      <c r="B61" s="63"/>
      <c r="C61" s="35"/>
      <c r="D61" s="40"/>
      <c r="E61" s="40"/>
      <c r="F61" s="40"/>
      <c r="G61" s="40"/>
      <c r="H61" s="40"/>
      <c r="I61" s="45"/>
      <c r="J61" s="97"/>
      <c r="K61" s="110"/>
    </row>
    <row r="62" spans="1:11" s="37" customFormat="1" ht="95.25" customHeight="1">
      <c r="A62" s="106">
        <f>A60+1</f>
        <v>33</v>
      </c>
      <c r="B62" s="60" t="s">
        <v>28</v>
      </c>
      <c r="C62" s="36">
        <f>SUM(D62:I62)</f>
        <v>581.851</v>
      </c>
      <c r="D62" s="39">
        <f aca="true" t="shared" si="22" ref="D62:I62">SUM(D63:D63)</f>
        <v>581.851</v>
      </c>
      <c r="E62" s="39">
        <f t="shared" si="22"/>
        <v>0</v>
      </c>
      <c r="F62" s="39">
        <f t="shared" si="22"/>
        <v>0</v>
      </c>
      <c r="G62" s="39">
        <f t="shared" si="22"/>
        <v>0</v>
      </c>
      <c r="H62" s="39">
        <f t="shared" si="22"/>
        <v>0</v>
      </c>
      <c r="I62" s="79">
        <f t="shared" si="22"/>
        <v>0</v>
      </c>
      <c r="J62" s="97">
        <v>11</v>
      </c>
      <c r="K62" s="115"/>
    </row>
    <row r="63" spans="1:11" s="43" customFormat="1" ht="15" customHeight="1">
      <c r="A63" s="105">
        <f>A62+1</f>
        <v>34</v>
      </c>
      <c r="B63" s="67" t="s">
        <v>4</v>
      </c>
      <c r="C63" s="26">
        <f>SUM(D63:I63)</f>
        <v>581.851</v>
      </c>
      <c r="D63" s="26">
        <v>581.851</v>
      </c>
      <c r="E63" s="26">
        <v>0</v>
      </c>
      <c r="F63" s="26">
        <v>0</v>
      </c>
      <c r="G63" s="26">
        <v>0</v>
      </c>
      <c r="H63" s="26">
        <v>0</v>
      </c>
      <c r="I63" s="48">
        <v>0</v>
      </c>
      <c r="J63" s="100"/>
      <c r="K63" s="117"/>
    </row>
    <row r="64" spans="1:11" s="38" customFormat="1" ht="15" customHeight="1">
      <c r="A64" s="104"/>
      <c r="B64" s="63"/>
      <c r="C64" s="35"/>
      <c r="D64" s="40"/>
      <c r="E64" s="40"/>
      <c r="F64" s="40"/>
      <c r="G64" s="40"/>
      <c r="H64" s="40"/>
      <c r="I64" s="45"/>
      <c r="J64" s="97"/>
      <c r="K64" s="110"/>
    </row>
    <row r="65" spans="1:11" s="43" customFormat="1" ht="83.25" customHeight="1">
      <c r="A65" s="106">
        <f>A63+1</f>
        <v>35</v>
      </c>
      <c r="B65" s="68" t="s">
        <v>23</v>
      </c>
      <c r="C65" s="36">
        <f>SUM(D65:I65)</f>
        <v>12000</v>
      </c>
      <c r="D65" s="36">
        <f aca="true" t="shared" si="23" ref="D65:I65">SUM(D66:D67)</f>
        <v>2000</v>
      </c>
      <c r="E65" s="36">
        <f t="shared" si="23"/>
        <v>2000</v>
      </c>
      <c r="F65" s="36">
        <f t="shared" si="23"/>
        <v>2000</v>
      </c>
      <c r="G65" s="36">
        <f t="shared" si="23"/>
        <v>2000</v>
      </c>
      <c r="H65" s="36">
        <f t="shared" si="23"/>
        <v>2000</v>
      </c>
      <c r="I65" s="80">
        <f t="shared" si="23"/>
        <v>2000</v>
      </c>
      <c r="J65" s="100">
        <v>38</v>
      </c>
      <c r="K65" s="117"/>
    </row>
    <row r="66" spans="1:11" s="43" customFormat="1" ht="15" customHeight="1">
      <c r="A66" s="105">
        <f>A65+1</f>
        <v>36</v>
      </c>
      <c r="B66" s="65" t="s">
        <v>4</v>
      </c>
      <c r="C66" s="26">
        <f>SUM(D66:I66)</f>
        <v>12000</v>
      </c>
      <c r="D66" s="26">
        <v>2000</v>
      </c>
      <c r="E66" s="26">
        <v>2000</v>
      </c>
      <c r="F66" s="26">
        <v>2000</v>
      </c>
      <c r="G66" s="26">
        <v>2000</v>
      </c>
      <c r="H66" s="26">
        <v>2000</v>
      </c>
      <c r="I66" s="48">
        <v>2000</v>
      </c>
      <c r="J66" s="100"/>
      <c r="K66" s="117"/>
    </row>
    <row r="67" spans="1:11" s="43" customFormat="1" ht="15" customHeight="1">
      <c r="A67" s="105">
        <f>A66+1</f>
        <v>37</v>
      </c>
      <c r="B67" s="69" t="s">
        <v>6</v>
      </c>
      <c r="C67" s="26">
        <f>SUM(D67:I67)</f>
        <v>0</v>
      </c>
      <c r="D67" s="26"/>
      <c r="E67" s="26"/>
      <c r="F67" s="26"/>
      <c r="G67" s="26"/>
      <c r="H67" s="26"/>
      <c r="I67" s="48"/>
      <c r="J67" s="100"/>
      <c r="K67" s="117"/>
    </row>
    <row r="68" spans="1:11" s="43" customFormat="1" ht="15" customHeight="1">
      <c r="A68" s="105"/>
      <c r="B68" s="69"/>
      <c r="C68" s="39"/>
      <c r="D68" s="26"/>
      <c r="E68" s="26"/>
      <c r="F68" s="26"/>
      <c r="G68" s="26"/>
      <c r="H68" s="26"/>
      <c r="I68" s="48"/>
      <c r="J68" s="100"/>
      <c r="K68" s="117"/>
    </row>
    <row r="69" spans="1:11" s="43" customFormat="1" ht="63.75" customHeight="1">
      <c r="A69" s="106">
        <f>A67+1</f>
        <v>38</v>
      </c>
      <c r="B69" s="68" t="s">
        <v>24</v>
      </c>
      <c r="C69" s="36">
        <f>SUM(D69:I69)</f>
        <v>0</v>
      </c>
      <c r="D69" s="36">
        <f aca="true" t="shared" si="24" ref="D69:I69">SUM(D70)</f>
        <v>0</v>
      </c>
      <c r="E69" s="36">
        <f t="shared" si="24"/>
        <v>0</v>
      </c>
      <c r="F69" s="36">
        <f t="shared" si="24"/>
        <v>0</v>
      </c>
      <c r="G69" s="36">
        <f t="shared" si="24"/>
        <v>0</v>
      </c>
      <c r="H69" s="36">
        <f t="shared" si="24"/>
        <v>0</v>
      </c>
      <c r="I69" s="80">
        <f t="shared" si="24"/>
        <v>0</v>
      </c>
      <c r="J69" s="100">
        <v>21</v>
      </c>
      <c r="K69" s="117"/>
    </row>
    <row r="70" spans="1:11" s="43" customFormat="1" ht="15.75" customHeight="1">
      <c r="A70" s="105">
        <f>A69+1</f>
        <v>39</v>
      </c>
      <c r="B70" s="65" t="s">
        <v>6</v>
      </c>
      <c r="C70" s="26">
        <f>SUM(D70:I70)</f>
        <v>0</v>
      </c>
      <c r="D70" s="26"/>
      <c r="E70" s="26"/>
      <c r="F70" s="26"/>
      <c r="G70" s="26"/>
      <c r="H70" s="26"/>
      <c r="I70" s="48"/>
      <c r="J70" s="100"/>
      <c r="K70" s="117"/>
    </row>
    <row r="71" spans="1:11" s="38" customFormat="1" ht="15" customHeight="1">
      <c r="A71" s="104"/>
      <c r="B71" s="63"/>
      <c r="C71" s="35"/>
      <c r="D71" s="40"/>
      <c r="E71" s="40"/>
      <c r="F71" s="40"/>
      <c r="G71" s="41"/>
      <c r="H71" s="41"/>
      <c r="I71" s="46"/>
      <c r="J71" s="97"/>
      <c r="K71" s="110"/>
    </row>
    <row r="72" spans="1:11" s="43" customFormat="1" ht="46.5" customHeight="1">
      <c r="A72" s="106">
        <f>A70+1</f>
        <v>40</v>
      </c>
      <c r="B72" s="68" t="s">
        <v>25</v>
      </c>
      <c r="C72" s="36">
        <f>SUM(D72:I72)</f>
        <v>120383.50000000001</v>
      </c>
      <c r="D72" s="36">
        <f aca="true" t="shared" si="25" ref="D72:I72">SUM(D73:D74)</f>
        <v>19275.8</v>
      </c>
      <c r="E72" s="36">
        <f t="shared" si="25"/>
        <v>19780.5</v>
      </c>
      <c r="F72" s="36">
        <f t="shared" si="25"/>
        <v>20331.8</v>
      </c>
      <c r="G72" s="36">
        <f t="shared" si="25"/>
        <v>20331.8</v>
      </c>
      <c r="H72" s="36">
        <f t="shared" si="25"/>
        <v>20331.8</v>
      </c>
      <c r="I72" s="80">
        <f t="shared" si="25"/>
        <v>20331.8</v>
      </c>
      <c r="J72" s="100" t="s">
        <v>60</v>
      </c>
      <c r="K72" s="117"/>
    </row>
    <row r="73" spans="1:11" s="43" customFormat="1" ht="15" customHeight="1">
      <c r="A73" s="105">
        <f>A72+1</f>
        <v>41</v>
      </c>
      <c r="B73" s="65" t="s">
        <v>4</v>
      </c>
      <c r="C73" s="26">
        <f>SUM(D73:I73)</f>
        <v>36000</v>
      </c>
      <c r="D73" s="26">
        <v>6000</v>
      </c>
      <c r="E73" s="26">
        <v>6000</v>
      </c>
      <c r="F73" s="26">
        <v>6000</v>
      </c>
      <c r="G73" s="26">
        <v>6000</v>
      </c>
      <c r="H73" s="26">
        <v>6000</v>
      </c>
      <c r="I73" s="26">
        <v>6000</v>
      </c>
      <c r="J73" s="100"/>
      <c r="K73" s="117"/>
    </row>
    <row r="74" spans="1:11" s="43" customFormat="1" ht="15" customHeight="1">
      <c r="A74" s="105">
        <f>A73+1</f>
        <v>42</v>
      </c>
      <c r="B74" s="65" t="s">
        <v>6</v>
      </c>
      <c r="C74" s="26">
        <f>SUM(D74:I74)</f>
        <v>84383.5</v>
      </c>
      <c r="D74" s="26">
        <v>13275.8</v>
      </c>
      <c r="E74" s="26">
        <v>13780.5</v>
      </c>
      <c r="F74" s="26">
        <v>14331.8</v>
      </c>
      <c r="G74" s="26">
        <v>14331.8</v>
      </c>
      <c r="H74" s="26">
        <v>14331.8</v>
      </c>
      <c r="I74" s="26">
        <v>14331.8</v>
      </c>
      <c r="J74" s="100"/>
      <c r="K74" s="117"/>
    </row>
    <row r="75" spans="1:11" s="38" customFormat="1" ht="15" customHeight="1">
      <c r="A75" s="104"/>
      <c r="B75" s="61"/>
      <c r="C75" s="35"/>
      <c r="D75" s="40"/>
      <c r="E75" s="40"/>
      <c r="F75" s="40"/>
      <c r="G75" s="41"/>
      <c r="H75" s="41"/>
      <c r="I75" s="46"/>
      <c r="J75" s="97"/>
      <c r="K75" s="110"/>
    </row>
    <row r="76" spans="1:11" s="44" customFormat="1" ht="63" customHeight="1">
      <c r="A76" s="106">
        <f>A74+1</f>
        <v>43</v>
      </c>
      <c r="B76" s="70" t="s">
        <v>26</v>
      </c>
      <c r="C76" s="36">
        <f>SUM(D76:I76)</f>
        <v>1566</v>
      </c>
      <c r="D76" s="36">
        <f aca="true" t="shared" si="26" ref="D76:I76">SUM(D77:D79)</f>
        <v>522</v>
      </c>
      <c r="E76" s="36">
        <f t="shared" si="26"/>
        <v>522</v>
      </c>
      <c r="F76" s="36">
        <f t="shared" si="26"/>
        <v>522</v>
      </c>
      <c r="G76" s="36">
        <f t="shared" si="26"/>
        <v>0</v>
      </c>
      <c r="H76" s="36">
        <f t="shared" si="26"/>
        <v>0</v>
      </c>
      <c r="I76" s="80">
        <f t="shared" si="26"/>
        <v>0</v>
      </c>
      <c r="J76" s="100" t="s">
        <v>61</v>
      </c>
      <c r="K76" s="118"/>
    </row>
    <row r="77" spans="1:11" s="43" customFormat="1" ht="15" customHeight="1">
      <c r="A77" s="105">
        <f>A76+1</f>
        <v>44</v>
      </c>
      <c r="B77" s="65" t="s">
        <v>4</v>
      </c>
      <c r="C77" s="26">
        <f>SUM(D77:I77)</f>
        <v>1566</v>
      </c>
      <c r="D77" s="26">
        <v>522</v>
      </c>
      <c r="E77" s="26">
        <v>522</v>
      </c>
      <c r="F77" s="26">
        <v>522</v>
      </c>
      <c r="G77" s="26">
        <v>0</v>
      </c>
      <c r="H77" s="26">
        <v>0</v>
      </c>
      <c r="I77" s="48">
        <v>0</v>
      </c>
      <c r="J77" s="100"/>
      <c r="K77" s="117"/>
    </row>
    <row r="78" spans="1:11" s="43" customFormat="1" ht="15" customHeight="1">
      <c r="A78" s="105">
        <f>A77+1</f>
        <v>45</v>
      </c>
      <c r="B78" s="65" t="s">
        <v>6</v>
      </c>
      <c r="C78" s="26">
        <f>SUM(D78:I78)</f>
        <v>0</v>
      </c>
      <c r="D78" s="26"/>
      <c r="E78" s="26"/>
      <c r="F78" s="26"/>
      <c r="G78" s="26"/>
      <c r="H78" s="26"/>
      <c r="I78" s="48"/>
      <c r="J78" s="100"/>
      <c r="K78" s="117"/>
    </row>
    <row r="79" spans="1:11" s="43" customFormat="1" ht="15" customHeight="1">
      <c r="A79" s="105">
        <f>A78+1</f>
        <v>46</v>
      </c>
      <c r="B79" s="65" t="s">
        <v>5</v>
      </c>
      <c r="C79" s="26">
        <f>SUM(D79:I79)</f>
        <v>0</v>
      </c>
      <c r="D79" s="26"/>
      <c r="E79" s="26"/>
      <c r="F79" s="26"/>
      <c r="G79" s="26"/>
      <c r="H79" s="26"/>
      <c r="I79" s="48"/>
      <c r="J79" s="100"/>
      <c r="K79" s="117"/>
    </row>
    <row r="80" spans="1:11" s="38" customFormat="1" ht="15" customHeight="1">
      <c r="A80" s="104"/>
      <c r="B80" s="61"/>
      <c r="C80" s="39"/>
      <c r="D80" s="40"/>
      <c r="E80" s="40"/>
      <c r="F80" s="40"/>
      <c r="G80" s="40"/>
      <c r="H80" s="40"/>
      <c r="I80" s="45"/>
      <c r="J80" s="100"/>
      <c r="K80" s="110"/>
    </row>
    <row r="81" spans="1:11" s="43" customFormat="1" ht="50.25" customHeight="1">
      <c r="A81" s="106">
        <f>A79+1</f>
        <v>47</v>
      </c>
      <c r="B81" s="68" t="s">
        <v>31</v>
      </c>
      <c r="C81" s="36">
        <f>SUM(D81:I81)</f>
        <v>12000</v>
      </c>
      <c r="D81" s="36">
        <f aca="true" t="shared" si="27" ref="D81:I81">SUM(D82)</f>
        <v>2000</v>
      </c>
      <c r="E81" s="36">
        <f t="shared" si="27"/>
        <v>2000</v>
      </c>
      <c r="F81" s="36">
        <f t="shared" si="27"/>
        <v>2000</v>
      </c>
      <c r="G81" s="36">
        <f t="shared" si="27"/>
        <v>2000</v>
      </c>
      <c r="H81" s="36">
        <f t="shared" si="27"/>
        <v>2000</v>
      </c>
      <c r="I81" s="80">
        <f t="shared" si="27"/>
        <v>2000</v>
      </c>
      <c r="J81" s="100" t="s">
        <v>60</v>
      </c>
      <c r="K81" s="117"/>
    </row>
    <row r="82" spans="1:11" s="43" customFormat="1" ht="15" customHeight="1">
      <c r="A82" s="105">
        <f>A81+1</f>
        <v>48</v>
      </c>
      <c r="B82" s="65" t="s">
        <v>4</v>
      </c>
      <c r="C82" s="26">
        <f>SUM(D82:I82)</f>
        <v>12000</v>
      </c>
      <c r="D82" s="26">
        <v>2000</v>
      </c>
      <c r="E82" s="26">
        <v>2000</v>
      </c>
      <c r="F82" s="26">
        <v>2000</v>
      </c>
      <c r="G82" s="26">
        <v>2000</v>
      </c>
      <c r="H82" s="26">
        <v>2000</v>
      </c>
      <c r="I82" s="26">
        <v>2000</v>
      </c>
      <c r="J82" s="100"/>
      <c r="K82" s="117"/>
    </row>
    <row r="83" spans="1:11" s="38" customFormat="1" ht="15" customHeight="1">
      <c r="A83" s="104"/>
      <c r="B83" s="71"/>
      <c r="C83" s="39"/>
      <c r="D83" s="40"/>
      <c r="E83" s="40"/>
      <c r="F83" s="40"/>
      <c r="G83" s="40"/>
      <c r="H83" s="40"/>
      <c r="I83" s="45"/>
      <c r="J83" s="100"/>
      <c r="K83" s="110"/>
    </row>
    <row r="84" spans="1:11" s="43" customFormat="1" ht="47.25" customHeight="1">
      <c r="A84" s="106">
        <f>A82+1</f>
        <v>49</v>
      </c>
      <c r="B84" s="68" t="s">
        <v>32</v>
      </c>
      <c r="C84" s="36">
        <f>SUM(D84:I84)</f>
        <v>6000</v>
      </c>
      <c r="D84" s="36">
        <f aca="true" t="shared" si="28" ref="D84:I84">SUM(D85)</f>
        <v>1000</v>
      </c>
      <c r="E84" s="36">
        <f t="shared" si="28"/>
        <v>1000</v>
      </c>
      <c r="F84" s="36">
        <f t="shared" si="28"/>
        <v>1000</v>
      </c>
      <c r="G84" s="36">
        <f t="shared" si="28"/>
        <v>1000</v>
      </c>
      <c r="H84" s="36">
        <f t="shared" si="28"/>
        <v>1000</v>
      </c>
      <c r="I84" s="80">
        <f t="shared" si="28"/>
        <v>1000</v>
      </c>
      <c r="J84" s="100" t="s">
        <v>62</v>
      </c>
      <c r="K84" s="117"/>
    </row>
    <row r="85" spans="1:11" s="43" customFormat="1" ht="15" customHeight="1">
      <c r="A85" s="105">
        <f>A84+1</f>
        <v>50</v>
      </c>
      <c r="B85" s="65" t="s">
        <v>4</v>
      </c>
      <c r="C85" s="26">
        <f>SUM(D85:I85)</f>
        <v>6000</v>
      </c>
      <c r="D85" s="26">
        <v>1000</v>
      </c>
      <c r="E85" s="26">
        <v>1000</v>
      </c>
      <c r="F85" s="26">
        <v>1000</v>
      </c>
      <c r="G85" s="26">
        <v>1000</v>
      </c>
      <c r="H85" s="26">
        <v>1000</v>
      </c>
      <c r="I85" s="26">
        <v>1000</v>
      </c>
      <c r="J85" s="100"/>
      <c r="K85" s="117"/>
    </row>
    <row r="86" spans="1:11" s="38" customFormat="1" ht="15" customHeight="1">
      <c r="A86" s="104"/>
      <c r="B86" s="61"/>
      <c r="C86" s="35"/>
      <c r="D86" s="40"/>
      <c r="E86" s="40"/>
      <c r="F86" s="40"/>
      <c r="G86" s="40"/>
      <c r="H86" s="40"/>
      <c r="I86" s="45"/>
      <c r="J86" s="97"/>
      <c r="K86" s="110"/>
    </row>
    <row r="87" spans="1:11" s="38" customFormat="1" ht="118.5" customHeight="1">
      <c r="A87" s="106">
        <f>A85+1</f>
        <v>51</v>
      </c>
      <c r="B87" s="68" t="s">
        <v>66</v>
      </c>
      <c r="C87" s="36">
        <f>SUM(D87:I87)</f>
        <v>4097.64</v>
      </c>
      <c r="D87" s="36">
        <f aca="true" t="shared" si="29" ref="D87:I87">SUM(D88:D88)</f>
        <v>4097.64</v>
      </c>
      <c r="E87" s="36">
        <f t="shared" si="29"/>
        <v>0</v>
      </c>
      <c r="F87" s="36">
        <f t="shared" si="29"/>
        <v>0</v>
      </c>
      <c r="G87" s="36">
        <f t="shared" si="29"/>
        <v>0</v>
      </c>
      <c r="H87" s="36">
        <f t="shared" si="29"/>
        <v>0</v>
      </c>
      <c r="I87" s="80">
        <f t="shared" si="29"/>
        <v>0</v>
      </c>
      <c r="J87" s="100" t="s">
        <v>63</v>
      </c>
      <c r="K87" s="110"/>
    </row>
    <row r="88" spans="1:11" s="38" customFormat="1" ht="15" customHeight="1">
      <c r="A88" s="105">
        <f>A87+1</f>
        <v>52</v>
      </c>
      <c r="B88" s="65" t="s">
        <v>4</v>
      </c>
      <c r="C88" s="26">
        <f>SUM(D88:I88)</f>
        <v>4097.64</v>
      </c>
      <c r="D88" s="26">
        <v>4097.64</v>
      </c>
      <c r="E88" s="26">
        <v>0</v>
      </c>
      <c r="F88" s="26">
        <v>0</v>
      </c>
      <c r="G88" s="26">
        <v>0</v>
      </c>
      <c r="H88" s="26">
        <v>0</v>
      </c>
      <c r="I88" s="48">
        <v>0</v>
      </c>
      <c r="J88" s="100"/>
      <c r="K88" s="110"/>
    </row>
    <row r="89" spans="1:11" s="38" customFormat="1" ht="15" customHeight="1">
      <c r="A89" s="104"/>
      <c r="B89" s="61"/>
      <c r="C89" s="35"/>
      <c r="D89" s="40"/>
      <c r="E89" s="40"/>
      <c r="F89" s="40"/>
      <c r="G89" s="40"/>
      <c r="H89" s="40"/>
      <c r="I89" s="45"/>
      <c r="J89" s="97"/>
      <c r="K89" s="110"/>
    </row>
    <row r="90" spans="1:11" s="38" customFormat="1" ht="53.25" customHeight="1">
      <c r="A90" s="106">
        <f>A88+1</f>
        <v>53</v>
      </c>
      <c r="B90" s="68" t="s">
        <v>33</v>
      </c>
      <c r="C90" s="36">
        <f>SUM(D90:I90)</f>
        <v>6115.2</v>
      </c>
      <c r="D90" s="36">
        <f aca="true" t="shared" si="30" ref="D90:I90">SUM(D91:D92)</f>
        <v>0</v>
      </c>
      <c r="E90" s="36">
        <f t="shared" si="30"/>
        <v>6115.2</v>
      </c>
      <c r="F90" s="36">
        <f t="shared" si="30"/>
        <v>0</v>
      </c>
      <c r="G90" s="36">
        <f t="shared" si="30"/>
        <v>0</v>
      </c>
      <c r="H90" s="36">
        <f t="shared" si="30"/>
        <v>0</v>
      </c>
      <c r="I90" s="80">
        <f t="shared" si="30"/>
        <v>0</v>
      </c>
      <c r="J90" s="100">
        <v>27</v>
      </c>
      <c r="K90" s="110"/>
    </row>
    <row r="91" spans="1:11" s="38" customFormat="1" ht="15" customHeight="1">
      <c r="A91" s="105">
        <f>A90+1</f>
        <v>54</v>
      </c>
      <c r="B91" s="65" t="s">
        <v>4</v>
      </c>
      <c r="C91" s="26">
        <f>SUM(D91:I91)</f>
        <v>6115.2</v>
      </c>
      <c r="D91" s="26">
        <v>0</v>
      </c>
      <c r="E91" s="26">
        <v>6115.2</v>
      </c>
      <c r="F91" s="26">
        <v>0</v>
      </c>
      <c r="G91" s="26">
        <v>0</v>
      </c>
      <c r="H91" s="26">
        <v>0</v>
      </c>
      <c r="I91" s="48">
        <v>0</v>
      </c>
      <c r="J91" s="100"/>
      <c r="K91" s="110"/>
    </row>
    <row r="92" spans="1:11" s="38" customFormat="1" ht="15" customHeight="1">
      <c r="A92" s="105">
        <f>A91+1</f>
        <v>55</v>
      </c>
      <c r="B92" s="65" t="s">
        <v>6</v>
      </c>
      <c r="C92" s="26">
        <f>SUM(D92:I92)</f>
        <v>0</v>
      </c>
      <c r="D92" s="26"/>
      <c r="E92" s="26"/>
      <c r="F92" s="26"/>
      <c r="G92" s="26"/>
      <c r="H92" s="26"/>
      <c r="I92" s="48"/>
      <c r="J92" s="100"/>
      <c r="K92" s="110"/>
    </row>
    <row r="93" spans="1:11" s="38" customFormat="1" ht="15" customHeight="1">
      <c r="A93" s="104"/>
      <c r="B93" s="65"/>
      <c r="C93" s="35"/>
      <c r="D93" s="40"/>
      <c r="E93" s="40"/>
      <c r="F93" s="40"/>
      <c r="G93" s="41"/>
      <c r="H93" s="41"/>
      <c r="I93" s="46"/>
      <c r="J93" s="97"/>
      <c r="K93" s="110"/>
    </row>
    <row r="94" spans="1:11" s="44" customFormat="1" ht="47.25">
      <c r="A94" s="106">
        <f>A92+1</f>
        <v>56</v>
      </c>
      <c r="B94" s="70" t="s">
        <v>34</v>
      </c>
      <c r="C94" s="36">
        <f>SUM(D94:I94)</f>
        <v>1600</v>
      </c>
      <c r="D94" s="36">
        <f aca="true" t="shared" si="31" ref="D94:I94">SUM(D95:D95)</f>
        <v>1600</v>
      </c>
      <c r="E94" s="36">
        <f t="shared" si="31"/>
        <v>0</v>
      </c>
      <c r="F94" s="36">
        <f t="shared" si="31"/>
        <v>0</v>
      </c>
      <c r="G94" s="36">
        <f t="shared" si="31"/>
        <v>0</v>
      </c>
      <c r="H94" s="36">
        <f t="shared" si="31"/>
        <v>0</v>
      </c>
      <c r="I94" s="80">
        <f t="shared" si="31"/>
        <v>0</v>
      </c>
      <c r="J94" s="100" t="s">
        <v>64</v>
      </c>
      <c r="K94" s="118"/>
    </row>
    <row r="95" spans="1:11" s="43" customFormat="1" ht="15" customHeight="1">
      <c r="A95" s="105">
        <f>A94+1</f>
        <v>57</v>
      </c>
      <c r="B95" s="65" t="s">
        <v>4</v>
      </c>
      <c r="C95" s="26">
        <f>SUM(D95:I95)</f>
        <v>1600</v>
      </c>
      <c r="D95" s="26">
        <v>1600</v>
      </c>
      <c r="E95" s="26">
        <v>0</v>
      </c>
      <c r="F95" s="26">
        <v>0</v>
      </c>
      <c r="G95" s="26">
        <v>0</v>
      </c>
      <c r="H95" s="26">
        <v>0</v>
      </c>
      <c r="I95" s="48">
        <v>0</v>
      </c>
      <c r="J95" s="100"/>
      <c r="K95" s="117"/>
    </row>
    <row r="96" spans="1:11" s="38" customFormat="1" ht="15" customHeight="1">
      <c r="A96" s="104"/>
      <c r="B96" s="67"/>
      <c r="C96" s="35"/>
      <c r="D96" s="40"/>
      <c r="E96" s="40"/>
      <c r="F96" s="40"/>
      <c r="G96" s="41"/>
      <c r="H96" s="41"/>
      <c r="I96" s="46"/>
      <c r="J96" s="97"/>
      <c r="K96" s="110"/>
    </row>
    <row r="97" spans="1:11" s="38" customFormat="1" ht="124.5" customHeight="1">
      <c r="A97" s="106">
        <f>A95+1</f>
        <v>58</v>
      </c>
      <c r="B97" s="68" t="s">
        <v>35</v>
      </c>
      <c r="C97" s="36">
        <f>SUM(D97:I97)</f>
        <v>200</v>
      </c>
      <c r="D97" s="36">
        <f aca="true" t="shared" si="32" ref="D97:I97">SUM(D98:D99)</f>
        <v>0</v>
      </c>
      <c r="E97" s="36">
        <f t="shared" si="32"/>
        <v>100</v>
      </c>
      <c r="F97" s="36">
        <f t="shared" si="32"/>
        <v>100</v>
      </c>
      <c r="G97" s="36">
        <f t="shared" si="32"/>
        <v>0</v>
      </c>
      <c r="H97" s="36">
        <f t="shared" si="32"/>
        <v>0</v>
      </c>
      <c r="I97" s="36">
        <f t="shared" si="32"/>
        <v>0</v>
      </c>
      <c r="J97" s="100">
        <v>23</v>
      </c>
      <c r="K97" s="120"/>
    </row>
    <row r="98" spans="1:11" s="38" customFormat="1" ht="15" customHeight="1">
      <c r="A98" s="105">
        <f>A97+1</f>
        <v>59</v>
      </c>
      <c r="B98" s="65" t="s">
        <v>4</v>
      </c>
      <c r="C98" s="36">
        <f>SUM(D98:I98)</f>
        <v>200</v>
      </c>
      <c r="D98" s="26"/>
      <c r="E98" s="26">
        <v>100</v>
      </c>
      <c r="F98" s="26">
        <v>100</v>
      </c>
      <c r="G98" s="26">
        <v>0</v>
      </c>
      <c r="H98" s="26">
        <v>0</v>
      </c>
      <c r="I98" s="48">
        <v>0</v>
      </c>
      <c r="J98" s="100"/>
      <c r="K98" s="110"/>
    </row>
    <row r="99" spans="1:11" s="38" customFormat="1" ht="15" customHeight="1">
      <c r="A99" s="105">
        <f>A98+1</f>
        <v>60</v>
      </c>
      <c r="B99" s="65" t="s">
        <v>6</v>
      </c>
      <c r="C99" s="36">
        <f>SUM(D99:I99)</f>
        <v>0</v>
      </c>
      <c r="D99" s="26"/>
      <c r="E99" s="26"/>
      <c r="F99" s="26"/>
      <c r="G99" s="26"/>
      <c r="H99" s="26"/>
      <c r="I99" s="48"/>
      <c r="J99" s="100"/>
      <c r="K99" s="110"/>
    </row>
    <row r="100" spans="1:11" s="38" customFormat="1" ht="15" customHeight="1">
      <c r="A100" s="104"/>
      <c r="B100" s="63"/>
      <c r="C100" s="35"/>
      <c r="D100" s="40"/>
      <c r="E100" s="40"/>
      <c r="F100" s="40"/>
      <c r="G100" s="41"/>
      <c r="H100" s="41"/>
      <c r="I100" s="46"/>
      <c r="J100" s="97"/>
      <c r="K100" s="110"/>
    </row>
    <row r="101" spans="1:11" s="38" customFormat="1" ht="77.25" customHeight="1">
      <c r="A101" s="106">
        <f>A99+1</f>
        <v>61</v>
      </c>
      <c r="B101" s="68" t="s">
        <v>36</v>
      </c>
      <c r="C101" s="36">
        <f>SUM(D101:I101)</f>
        <v>500</v>
      </c>
      <c r="D101" s="36">
        <f aca="true" t="shared" si="33" ref="D101:I101">SUM(D102:D104)</f>
        <v>500</v>
      </c>
      <c r="E101" s="36">
        <f t="shared" si="33"/>
        <v>0</v>
      </c>
      <c r="F101" s="36">
        <f t="shared" si="33"/>
        <v>0</v>
      </c>
      <c r="G101" s="36">
        <f t="shared" si="33"/>
        <v>0</v>
      </c>
      <c r="H101" s="36">
        <f t="shared" si="33"/>
        <v>0</v>
      </c>
      <c r="I101" s="80">
        <f t="shared" si="33"/>
        <v>0</v>
      </c>
      <c r="J101" s="100">
        <v>28</v>
      </c>
      <c r="K101" s="120"/>
    </row>
    <row r="102" spans="1:11" s="38" customFormat="1" ht="15" customHeight="1">
      <c r="A102" s="105">
        <f>A101+1</f>
        <v>62</v>
      </c>
      <c r="B102" s="65" t="s">
        <v>4</v>
      </c>
      <c r="C102" s="26">
        <f>SUM(D102:I102)</f>
        <v>500</v>
      </c>
      <c r="D102" s="26">
        <v>500</v>
      </c>
      <c r="E102" s="26">
        <v>0</v>
      </c>
      <c r="F102" s="26">
        <v>0</v>
      </c>
      <c r="G102" s="26">
        <v>0</v>
      </c>
      <c r="H102" s="26">
        <v>0</v>
      </c>
      <c r="I102" s="48">
        <v>0</v>
      </c>
      <c r="J102" s="100"/>
      <c r="K102" s="110"/>
    </row>
    <row r="103" spans="1:11" s="38" customFormat="1" ht="15" customHeight="1">
      <c r="A103" s="105">
        <f>A102+1</f>
        <v>63</v>
      </c>
      <c r="B103" s="65" t="s">
        <v>6</v>
      </c>
      <c r="C103" s="26">
        <f>SUM(D103:I103)</f>
        <v>0</v>
      </c>
      <c r="D103" s="26"/>
      <c r="E103" s="26"/>
      <c r="F103" s="26"/>
      <c r="G103" s="26"/>
      <c r="H103" s="26"/>
      <c r="I103" s="48"/>
      <c r="J103" s="100"/>
      <c r="K103" s="110"/>
    </row>
    <row r="104" spans="1:11" s="38" customFormat="1" ht="15" customHeight="1">
      <c r="A104" s="105">
        <f>A103+1</f>
        <v>64</v>
      </c>
      <c r="B104" s="65" t="s">
        <v>5</v>
      </c>
      <c r="C104" s="26">
        <f>SUM(D104:I104)</f>
        <v>0</v>
      </c>
      <c r="D104" s="26"/>
      <c r="E104" s="26"/>
      <c r="F104" s="26"/>
      <c r="G104" s="26"/>
      <c r="H104" s="26"/>
      <c r="I104" s="48"/>
      <c r="J104" s="100"/>
      <c r="K104" s="110"/>
    </row>
    <row r="105" spans="1:11" s="38" customFormat="1" ht="15" customHeight="1">
      <c r="A105" s="104"/>
      <c r="B105" s="67"/>
      <c r="C105" s="35"/>
      <c r="D105" s="40"/>
      <c r="E105" s="40"/>
      <c r="F105" s="40"/>
      <c r="G105" s="41"/>
      <c r="H105" s="41"/>
      <c r="I105" s="46"/>
      <c r="J105" s="97"/>
      <c r="K105" s="110"/>
    </row>
    <row r="106" spans="1:11" s="43" customFormat="1" ht="83.25" customHeight="1">
      <c r="A106" s="106">
        <f>A104+1</f>
        <v>65</v>
      </c>
      <c r="B106" s="68" t="s">
        <v>37</v>
      </c>
      <c r="C106" s="36">
        <f>SUM(D106:I106)</f>
        <v>2600</v>
      </c>
      <c r="D106" s="36">
        <f aca="true" t="shared" si="34" ref="D106:I106">SUM(D107:D109)</f>
        <v>0</v>
      </c>
      <c r="E106" s="36">
        <f t="shared" si="34"/>
        <v>2600</v>
      </c>
      <c r="F106" s="36">
        <f t="shared" si="34"/>
        <v>0</v>
      </c>
      <c r="G106" s="36">
        <f t="shared" si="34"/>
        <v>0</v>
      </c>
      <c r="H106" s="36">
        <f t="shared" si="34"/>
        <v>0</v>
      </c>
      <c r="I106" s="80">
        <f t="shared" si="34"/>
        <v>0</v>
      </c>
      <c r="J106" s="100">
        <v>25</v>
      </c>
      <c r="K106" s="120"/>
    </row>
    <row r="107" spans="1:11" s="38" customFormat="1" ht="15" customHeight="1">
      <c r="A107" s="105">
        <f>A106+1</f>
        <v>66</v>
      </c>
      <c r="B107" s="65" t="s">
        <v>4</v>
      </c>
      <c r="C107" s="26">
        <f>SUM(D107:I107)</f>
        <v>2600</v>
      </c>
      <c r="D107" s="26">
        <v>0</v>
      </c>
      <c r="E107" s="26">
        <v>2600</v>
      </c>
      <c r="F107" s="26">
        <v>0</v>
      </c>
      <c r="G107" s="26">
        <v>0</v>
      </c>
      <c r="H107" s="26">
        <v>0</v>
      </c>
      <c r="I107" s="48">
        <v>0</v>
      </c>
      <c r="J107" s="100"/>
      <c r="K107" s="110"/>
    </row>
    <row r="108" spans="1:11" s="38" customFormat="1" ht="15" customHeight="1">
      <c r="A108" s="105">
        <f>A107+1</f>
        <v>67</v>
      </c>
      <c r="B108" s="65" t="s">
        <v>6</v>
      </c>
      <c r="C108" s="26">
        <f>SUM(D108:I108)</f>
        <v>0</v>
      </c>
      <c r="D108" s="26"/>
      <c r="E108" s="26"/>
      <c r="F108" s="26"/>
      <c r="G108" s="26"/>
      <c r="H108" s="26"/>
      <c r="I108" s="48"/>
      <c r="J108" s="100"/>
      <c r="K108" s="110"/>
    </row>
    <row r="109" spans="1:11" s="38" customFormat="1" ht="15" customHeight="1">
      <c r="A109" s="105">
        <f>A108+1</f>
        <v>68</v>
      </c>
      <c r="B109" s="65" t="s">
        <v>5</v>
      </c>
      <c r="C109" s="26">
        <f>SUM(D109:I109)</f>
        <v>0</v>
      </c>
      <c r="D109" s="26"/>
      <c r="E109" s="26"/>
      <c r="F109" s="26"/>
      <c r="G109" s="26"/>
      <c r="H109" s="26"/>
      <c r="I109" s="48"/>
      <c r="J109" s="100"/>
      <c r="K109" s="110"/>
    </row>
    <row r="110" spans="1:11" s="38" customFormat="1" ht="15" customHeight="1">
      <c r="A110" s="104"/>
      <c r="B110" s="67"/>
      <c r="C110" s="35"/>
      <c r="D110" s="40"/>
      <c r="E110" s="40"/>
      <c r="F110" s="40"/>
      <c r="G110" s="41"/>
      <c r="H110" s="41"/>
      <c r="I110" s="46"/>
      <c r="J110" s="97"/>
      <c r="K110" s="110"/>
    </row>
    <row r="111" spans="1:11" s="38" customFormat="1" ht="207" customHeight="1">
      <c r="A111" s="106">
        <f>A109+1</f>
        <v>69</v>
      </c>
      <c r="B111" s="68" t="s">
        <v>38</v>
      </c>
      <c r="C111" s="36">
        <f>SUM(D111:I111)</f>
        <v>30279.2</v>
      </c>
      <c r="D111" s="36">
        <f aca="true" t="shared" si="35" ref="D111:I111">SUM(D112:D114)</f>
        <v>30279.2</v>
      </c>
      <c r="E111" s="36">
        <f t="shared" si="35"/>
        <v>0</v>
      </c>
      <c r="F111" s="36">
        <f t="shared" si="35"/>
        <v>0</v>
      </c>
      <c r="G111" s="36">
        <f t="shared" si="35"/>
        <v>0</v>
      </c>
      <c r="H111" s="36">
        <f t="shared" si="35"/>
        <v>0</v>
      </c>
      <c r="I111" s="80">
        <f t="shared" si="35"/>
        <v>0</v>
      </c>
      <c r="J111" s="100">
        <v>11</v>
      </c>
      <c r="K111" s="120"/>
    </row>
    <row r="112" spans="1:11" s="38" customFormat="1" ht="15" customHeight="1">
      <c r="A112" s="105">
        <f>A111+1</f>
        <v>70</v>
      </c>
      <c r="B112" s="65" t="s">
        <v>4</v>
      </c>
      <c r="C112" s="26">
        <f>SUM(D112:I112)</f>
        <v>30279.2</v>
      </c>
      <c r="D112" s="26">
        <v>30279.2</v>
      </c>
      <c r="E112" s="26">
        <v>0</v>
      </c>
      <c r="F112" s="26">
        <v>0</v>
      </c>
      <c r="G112" s="26">
        <v>0</v>
      </c>
      <c r="H112" s="26">
        <v>0</v>
      </c>
      <c r="I112" s="48">
        <v>0</v>
      </c>
      <c r="J112" s="100"/>
      <c r="K112" s="110"/>
    </row>
    <row r="113" spans="1:11" s="38" customFormat="1" ht="15" customHeight="1">
      <c r="A113" s="105">
        <f>A112+1</f>
        <v>71</v>
      </c>
      <c r="B113" s="65" t="s">
        <v>6</v>
      </c>
      <c r="C113" s="26">
        <f>SUM(D113:I113)</f>
        <v>0</v>
      </c>
      <c r="D113" s="26"/>
      <c r="E113" s="26"/>
      <c r="F113" s="26"/>
      <c r="G113" s="26"/>
      <c r="H113" s="26"/>
      <c r="I113" s="48"/>
      <c r="J113" s="100"/>
      <c r="K113" s="110"/>
    </row>
    <row r="114" spans="1:11" s="38" customFormat="1" ht="15" customHeight="1">
      <c r="A114" s="105">
        <f>A113+1</f>
        <v>72</v>
      </c>
      <c r="B114" s="65" t="s">
        <v>5</v>
      </c>
      <c r="C114" s="26">
        <f>SUM(D114:I114)</f>
        <v>0</v>
      </c>
      <c r="D114" s="26"/>
      <c r="E114" s="26"/>
      <c r="F114" s="26"/>
      <c r="G114" s="26"/>
      <c r="H114" s="26"/>
      <c r="I114" s="48"/>
      <c r="J114" s="100"/>
      <c r="K114" s="110"/>
    </row>
    <row r="115" spans="1:11" s="38" customFormat="1" ht="15" customHeight="1">
      <c r="A115" s="104"/>
      <c r="B115" s="63"/>
      <c r="C115" s="35"/>
      <c r="D115" s="40"/>
      <c r="E115" s="40"/>
      <c r="F115" s="40"/>
      <c r="G115" s="41"/>
      <c r="H115" s="41"/>
      <c r="I115" s="46"/>
      <c r="J115" s="97"/>
      <c r="K115" s="110"/>
    </row>
    <row r="116" spans="1:11" s="33" customFormat="1" ht="15" customHeight="1">
      <c r="A116" s="107"/>
      <c r="B116" s="59"/>
      <c r="C116" s="135" t="s">
        <v>47</v>
      </c>
      <c r="D116" s="136"/>
      <c r="E116" s="136"/>
      <c r="F116" s="136"/>
      <c r="G116" s="136"/>
      <c r="H116" s="136"/>
      <c r="I116" s="136"/>
      <c r="J116" s="95"/>
      <c r="K116" s="114"/>
    </row>
    <row r="117" spans="1:11" s="37" customFormat="1" ht="15" customHeight="1">
      <c r="A117" s="104">
        <f>A114</f>
        <v>72</v>
      </c>
      <c r="B117" s="60" t="s">
        <v>48</v>
      </c>
      <c r="C117" s="35">
        <f aca="true" t="shared" si="36" ref="C117:I117">SUM(C121)</f>
        <v>29000</v>
      </c>
      <c r="D117" s="25">
        <f t="shared" si="36"/>
        <v>4000</v>
      </c>
      <c r="E117" s="25">
        <f t="shared" si="36"/>
        <v>5000</v>
      </c>
      <c r="F117" s="25">
        <f t="shared" si="36"/>
        <v>5000</v>
      </c>
      <c r="G117" s="25">
        <f t="shared" si="36"/>
        <v>5000</v>
      </c>
      <c r="H117" s="25">
        <f t="shared" si="36"/>
        <v>5000</v>
      </c>
      <c r="I117" s="81">
        <f t="shared" si="36"/>
        <v>5000</v>
      </c>
      <c r="J117" s="96"/>
      <c r="K117" s="115"/>
    </row>
    <row r="118" spans="1:11" s="38" customFormat="1" ht="15" customHeight="1">
      <c r="A118" s="104">
        <f>A117+1</f>
        <v>73</v>
      </c>
      <c r="B118" s="7" t="s">
        <v>4</v>
      </c>
      <c r="C118" s="35">
        <f aca="true" t="shared" si="37" ref="C118:I118">SUM(C122)</f>
        <v>29000</v>
      </c>
      <c r="D118" s="32">
        <f t="shared" si="37"/>
        <v>4000</v>
      </c>
      <c r="E118" s="32">
        <f t="shared" si="37"/>
        <v>5000</v>
      </c>
      <c r="F118" s="32">
        <f t="shared" si="37"/>
        <v>5000</v>
      </c>
      <c r="G118" s="32">
        <f t="shared" si="37"/>
        <v>5000</v>
      </c>
      <c r="H118" s="32">
        <f t="shared" si="37"/>
        <v>5000</v>
      </c>
      <c r="I118" s="47">
        <f t="shared" si="37"/>
        <v>5000</v>
      </c>
      <c r="J118" s="97"/>
      <c r="K118" s="110"/>
    </row>
    <row r="119" spans="1:11" s="38" customFormat="1" ht="15" customHeight="1">
      <c r="A119" s="104"/>
      <c r="B119" s="61"/>
      <c r="C119" s="35"/>
      <c r="D119" s="32"/>
      <c r="E119" s="32"/>
      <c r="F119" s="26"/>
      <c r="G119" s="32"/>
      <c r="H119" s="32"/>
      <c r="I119" s="47"/>
      <c r="J119" s="97"/>
      <c r="K119" s="110"/>
    </row>
    <row r="120" spans="1:11" s="38" customFormat="1" ht="15" customHeight="1">
      <c r="A120" s="108"/>
      <c r="B120" s="62"/>
      <c r="C120" s="133" t="s">
        <v>14</v>
      </c>
      <c r="D120" s="134"/>
      <c r="E120" s="134"/>
      <c r="F120" s="134"/>
      <c r="G120" s="134"/>
      <c r="H120" s="134"/>
      <c r="I120" s="134"/>
      <c r="J120" s="98"/>
      <c r="K120" s="110"/>
    </row>
    <row r="121" spans="1:11" s="37" customFormat="1" ht="15" customHeight="1">
      <c r="A121" s="104">
        <f>A118+1</f>
        <v>74</v>
      </c>
      <c r="B121" s="60" t="s">
        <v>16</v>
      </c>
      <c r="C121" s="35">
        <f aca="true" t="shared" si="38" ref="C121:I121">SUM(C122:C122)</f>
        <v>29000</v>
      </c>
      <c r="D121" s="35">
        <f t="shared" si="38"/>
        <v>4000</v>
      </c>
      <c r="E121" s="35">
        <f t="shared" si="38"/>
        <v>5000</v>
      </c>
      <c r="F121" s="35">
        <f t="shared" si="38"/>
        <v>5000</v>
      </c>
      <c r="G121" s="35">
        <f t="shared" si="38"/>
        <v>5000</v>
      </c>
      <c r="H121" s="35">
        <f t="shared" si="38"/>
        <v>5000</v>
      </c>
      <c r="I121" s="77">
        <f t="shared" si="38"/>
        <v>5000</v>
      </c>
      <c r="J121" s="96"/>
      <c r="K121" s="115"/>
    </row>
    <row r="122" spans="1:11" s="38" customFormat="1" ht="15" customHeight="1">
      <c r="A122" s="104">
        <f>A121+1</f>
        <v>75</v>
      </c>
      <c r="B122" s="7" t="s">
        <v>4</v>
      </c>
      <c r="C122" s="35">
        <f>SUM(D122:I122)</f>
        <v>29000</v>
      </c>
      <c r="D122" s="26">
        <f aca="true" t="shared" si="39" ref="D122:I122">SUM(D125)</f>
        <v>4000</v>
      </c>
      <c r="E122" s="26">
        <f t="shared" si="39"/>
        <v>5000</v>
      </c>
      <c r="F122" s="26">
        <f t="shared" si="39"/>
        <v>5000</v>
      </c>
      <c r="G122" s="26">
        <f t="shared" si="39"/>
        <v>5000</v>
      </c>
      <c r="H122" s="26">
        <f t="shared" si="39"/>
        <v>5000</v>
      </c>
      <c r="I122" s="26">
        <f t="shared" si="39"/>
        <v>5000</v>
      </c>
      <c r="J122" s="97"/>
      <c r="K122" s="110"/>
    </row>
    <row r="123" spans="1:11" s="38" customFormat="1" ht="15" customHeight="1">
      <c r="A123" s="104"/>
      <c r="B123" s="63"/>
      <c r="C123" s="35"/>
      <c r="D123" s="40"/>
      <c r="E123" s="40"/>
      <c r="F123" s="40"/>
      <c r="G123" s="41"/>
      <c r="H123" s="41"/>
      <c r="I123" s="46"/>
      <c r="J123" s="97"/>
      <c r="K123" s="110"/>
    </row>
    <row r="124" spans="1:11" s="43" customFormat="1" ht="78" customHeight="1">
      <c r="A124" s="104">
        <f>A122+1</f>
        <v>76</v>
      </c>
      <c r="B124" s="68" t="s">
        <v>30</v>
      </c>
      <c r="C124" s="35">
        <f>SUM(D124:I124)</f>
        <v>29000</v>
      </c>
      <c r="D124" s="36">
        <f aca="true" t="shared" si="40" ref="D124:I124">SUM(D125)</f>
        <v>4000</v>
      </c>
      <c r="E124" s="36">
        <f t="shared" si="40"/>
        <v>5000</v>
      </c>
      <c r="F124" s="36">
        <f t="shared" si="40"/>
        <v>5000</v>
      </c>
      <c r="G124" s="36">
        <f t="shared" si="40"/>
        <v>5000</v>
      </c>
      <c r="H124" s="36">
        <f t="shared" si="40"/>
        <v>5000</v>
      </c>
      <c r="I124" s="80">
        <f t="shared" si="40"/>
        <v>5000</v>
      </c>
      <c r="J124" s="100">
        <v>44</v>
      </c>
      <c r="K124" s="117"/>
    </row>
    <row r="125" spans="1:11" s="43" customFormat="1" ht="15" customHeight="1">
      <c r="A125" s="104">
        <f>A124+1</f>
        <v>77</v>
      </c>
      <c r="B125" s="65" t="s">
        <v>4</v>
      </c>
      <c r="C125" s="41">
        <f>SUM(D125:I125)</f>
        <v>29000</v>
      </c>
      <c r="D125" s="26">
        <v>4000</v>
      </c>
      <c r="E125" s="26">
        <v>5000</v>
      </c>
      <c r="F125" s="26">
        <v>5000</v>
      </c>
      <c r="G125" s="26">
        <v>5000</v>
      </c>
      <c r="H125" s="26">
        <v>5000</v>
      </c>
      <c r="I125" s="48">
        <v>5000</v>
      </c>
      <c r="J125" s="100"/>
      <c r="K125" s="117"/>
    </row>
    <row r="126" spans="1:11" s="38" customFormat="1" ht="15" customHeight="1">
      <c r="A126" s="104"/>
      <c r="B126" s="121"/>
      <c r="C126" s="77"/>
      <c r="D126" s="45"/>
      <c r="E126" s="45"/>
      <c r="F126" s="45"/>
      <c r="G126" s="46"/>
      <c r="H126" s="46"/>
      <c r="I126" s="46"/>
      <c r="J126" s="122"/>
      <c r="K126" s="110"/>
    </row>
    <row r="127" spans="1:11" s="33" customFormat="1" ht="52.5" customHeight="1">
      <c r="A127" s="107"/>
      <c r="B127" s="59"/>
      <c r="C127" s="135" t="s">
        <v>53</v>
      </c>
      <c r="D127" s="136"/>
      <c r="E127" s="136"/>
      <c r="F127" s="136"/>
      <c r="G127" s="136"/>
      <c r="H127" s="136"/>
      <c r="I127" s="136"/>
      <c r="J127" s="95"/>
      <c r="K127" s="114"/>
    </row>
    <row r="128" spans="1:11" s="37" customFormat="1" ht="15" customHeight="1">
      <c r="A128" s="104">
        <f>A125</f>
        <v>77</v>
      </c>
      <c r="B128" s="60" t="s">
        <v>27</v>
      </c>
      <c r="C128" s="35">
        <f aca="true" t="shared" si="41" ref="C128:I130">SUM(C133)</f>
        <v>253574.09999999998</v>
      </c>
      <c r="D128" s="25">
        <f t="shared" si="41"/>
        <v>40840.1</v>
      </c>
      <c r="E128" s="25">
        <f t="shared" si="41"/>
        <v>41696.4</v>
      </c>
      <c r="F128" s="25">
        <f t="shared" si="41"/>
        <v>42759.4</v>
      </c>
      <c r="G128" s="25">
        <f t="shared" si="41"/>
        <v>42759.4</v>
      </c>
      <c r="H128" s="25">
        <f t="shared" si="41"/>
        <v>42759.4</v>
      </c>
      <c r="I128" s="81">
        <f t="shared" si="41"/>
        <v>42759.4</v>
      </c>
      <c r="J128" s="96"/>
      <c r="K128" s="115"/>
    </row>
    <row r="129" spans="1:11" s="38" customFormat="1" ht="15" customHeight="1">
      <c r="A129" s="104">
        <f>A128+1</f>
        <v>78</v>
      </c>
      <c r="B129" s="7" t="s">
        <v>4</v>
      </c>
      <c r="C129" s="35">
        <f t="shared" si="41"/>
        <v>253574.09999999998</v>
      </c>
      <c r="D129" s="32">
        <f t="shared" si="41"/>
        <v>40840.1</v>
      </c>
      <c r="E129" s="32">
        <f t="shared" si="41"/>
        <v>41696.4</v>
      </c>
      <c r="F129" s="32">
        <f t="shared" si="41"/>
        <v>42759.4</v>
      </c>
      <c r="G129" s="32">
        <f t="shared" si="41"/>
        <v>42759.4</v>
      </c>
      <c r="H129" s="32">
        <f t="shared" si="41"/>
        <v>42759.4</v>
      </c>
      <c r="I129" s="47">
        <f t="shared" si="41"/>
        <v>42759.4</v>
      </c>
      <c r="J129" s="97"/>
      <c r="K129" s="110"/>
    </row>
    <row r="130" spans="1:11" s="38" customFormat="1" ht="15" customHeight="1">
      <c r="A130" s="104">
        <f>A129+1</f>
        <v>79</v>
      </c>
      <c r="B130" s="65" t="s">
        <v>6</v>
      </c>
      <c r="C130" s="35">
        <f t="shared" si="41"/>
        <v>0</v>
      </c>
      <c r="D130" s="32">
        <f t="shared" si="41"/>
        <v>0</v>
      </c>
      <c r="E130" s="32">
        <f t="shared" si="41"/>
        <v>0</v>
      </c>
      <c r="F130" s="32">
        <f t="shared" si="41"/>
        <v>0</v>
      </c>
      <c r="G130" s="32">
        <f t="shared" si="41"/>
        <v>0</v>
      </c>
      <c r="H130" s="32">
        <f t="shared" si="41"/>
        <v>0</v>
      </c>
      <c r="I130" s="47">
        <f t="shared" si="41"/>
        <v>0</v>
      </c>
      <c r="J130" s="97"/>
      <c r="K130" s="110"/>
    </row>
    <row r="131" spans="1:11" s="38" customFormat="1" ht="15" customHeight="1">
      <c r="A131" s="104"/>
      <c r="B131" s="61"/>
      <c r="C131" s="35"/>
      <c r="D131" s="32"/>
      <c r="E131" s="32"/>
      <c r="F131" s="26"/>
      <c r="G131" s="32"/>
      <c r="H131" s="32"/>
      <c r="I131" s="47"/>
      <c r="J131" s="97"/>
      <c r="K131" s="110"/>
    </row>
    <row r="132" spans="1:11" s="38" customFormat="1" ht="15" customHeight="1">
      <c r="A132" s="108"/>
      <c r="B132" s="62"/>
      <c r="C132" s="133" t="s">
        <v>14</v>
      </c>
      <c r="D132" s="134"/>
      <c r="E132" s="134"/>
      <c r="F132" s="134"/>
      <c r="G132" s="134"/>
      <c r="H132" s="134"/>
      <c r="I132" s="134"/>
      <c r="J132" s="98"/>
      <c r="K132" s="110"/>
    </row>
    <row r="133" spans="1:11" s="37" customFormat="1" ht="15" customHeight="1">
      <c r="A133" s="104">
        <f>A130+1</f>
        <v>80</v>
      </c>
      <c r="B133" s="60" t="s">
        <v>16</v>
      </c>
      <c r="C133" s="35">
        <f>SUM(C134:C135)</f>
        <v>253574.09999999998</v>
      </c>
      <c r="D133" s="35">
        <f aca="true" t="shared" si="42" ref="D133:I133">SUM(D134:D135)</f>
        <v>40840.1</v>
      </c>
      <c r="E133" s="35">
        <f t="shared" si="42"/>
        <v>41696.4</v>
      </c>
      <c r="F133" s="35">
        <f t="shared" si="42"/>
        <v>42759.4</v>
      </c>
      <c r="G133" s="35">
        <f t="shared" si="42"/>
        <v>42759.4</v>
      </c>
      <c r="H133" s="35">
        <f t="shared" si="42"/>
        <v>42759.4</v>
      </c>
      <c r="I133" s="77">
        <f t="shared" si="42"/>
        <v>42759.4</v>
      </c>
      <c r="J133" s="96"/>
      <c r="K133" s="115"/>
    </row>
    <row r="134" spans="1:11" s="38" customFormat="1" ht="15" customHeight="1">
      <c r="A134" s="104">
        <f>A133+1</f>
        <v>81</v>
      </c>
      <c r="B134" s="7" t="s">
        <v>4</v>
      </c>
      <c r="C134" s="35">
        <f>SUM(D134:I134)</f>
        <v>253574.09999999998</v>
      </c>
      <c r="D134" s="26">
        <f aca="true" t="shared" si="43" ref="D134:I134">SUM(D138+D141+D144+D147)</f>
        <v>40840.1</v>
      </c>
      <c r="E134" s="26">
        <f t="shared" si="43"/>
        <v>41696.4</v>
      </c>
      <c r="F134" s="26">
        <f t="shared" si="43"/>
        <v>42759.4</v>
      </c>
      <c r="G134" s="26">
        <f t="shared" si="43"/>
        <v>42759.4</v>
      </c>
      <c r="H134" s="26">
        <f t="shared" si="43"/>
        <v>42759.4</v>
      </c>
      <c r="I134" s="26">
        <f t="shared" si="43"/>
        <v>42759.4</v>
      </c>
      <c r="J134" s="97"/>
      <c r="K134" s="110"/>
    </row>
    <row r="135" spans="1:11" s="38" customFormat="1" ht="15" customHeight="1">
      <c r="A135" s="104">
        <f>A134+1</f>
        <v>82</v>
      </c>
      <c r="B135" s="65" t="s">
        <v>6</v>
      </c>
      <c r="C135" s="35">
        <f>SUM(D135:I135)</f>
        <v>0</v>
      </c>
      <c r="D135" s="40">
        <f aca="true" t="shared" si="44" ref="D135:I135">SUM(D148)</f>
        <v>0</v>
      </c>
      <c r="E135" s="40">
        <f t="shared" si="44"/>
        <v>0</v>
      </c>
      <c r="F135" s="40">
        <f t="shared" si="44"/>
        <v>0</v>
      </c>
      <c r="G135" s="40">
        <f t="shared" si="44"/>
        <v>0</v>
      </c>
      <c r="H135" s="40">
        <f t="shared" si="44"/>
        <v>0</v>
      </c>
      <c r="I135" s="45">
        <f t="shared" si="44"/>
        <v>0</v>
      </c>
      <c r="J135" s="97"/>
      <c r="K135" s="110"/>
    </row>
    <row r="136" spans="1:11" s="38" customFormat="1" ht="15" customHeight="1">
      <c r="A136" s="104"/>
      <c r="B136" s="63"/>
      <c r="C136" s="35"/>
      <c r="D136" s="40"/>
      <c r="E136" s="40"/>
      <c r="F136" s="40"/>
      <c r="G136" s="41"/>
      <c r="H136" s="41"/>
      <c r="I136" s="46"/>
      <c r="J136" s="97"/>
      <c r="K136" s="110"/>
    </row>
    <row r="137" spans="1:11" s="43" customFormat="1" ht="87" customHeight="1">
      <c r="A137" s="104">
        <f>A135+1</f>
        <v>83</v>
      </c>
      <c r="B137" s="68" t="s">
        <v>49</v>
      </c>
      <c r="C137" s="39">
        <f>SUM(D137:I137)</f>
        <v>26730.5</v>
      </c>
      <c r="D137" s="36">
        <f aca="true" t="shared" si="45" ref="D137:I137">SUM(D138)</f>
        <v>4210.1</v>
      </c>
      <c r="E137" s="36">
        <f t="shared" si="45"/>
        <v>4376.4</v>
      </c>
      <c r="F137" s="36">
        <f t="shared" si="45"/>
        <v>4536</v>
      </c>
      <c r="G137" s="36">
        <f t="shared" si="45"/>
        <v>4536</v>
      </c>
      <c r="H137" s="36">
        <f t="shared" si="45"/>
        <v>4536</v>
      </c>
      <c r="I137" s="80">
        <f t="shared" si="45"/>
        <v>4536</v>
      </c>
      <c r="J137" s="100" t="s">
        <v>65</v>
      </c>
      <c r="K137" s="117"/>
    </row>
    <row r="138" spans="1:11" s="38" customFormat="1" ht="15" customHeight="1">
      <c r="A138" s="104">
        <f>A137+1</f>
        <v>84</v>
      </c>
      <c r="B138" s="65" t="s">
        <v>4</v>
      </c>
      <c r="C138" s="40">
        <f>SUM(D138:I138)</f>
        <v>26730.5</v>
      </c>
      <c r="D138" s="40">
        <v>4210.1</v>
      </c>
      <c r="E138" s="40">
        <v>4376.4</v>
      </c>
      <c r="F138" s="40">
        <v>4536</v>
      </c>
      <c r="G138" s="40">
        <v>4536</v>
      </c>
      <c r="H138" s="40">
        <v>4536</v>
      </c>
      <c r="I138" s="45">
        <v>4536</v>
      </c>
      <c r="J138" s="97"/>
      <c r="K138" s="110"/>
    </row>
    <row r="139" spans="1:11" s="38" customFormat="1" ht="15" customHeight="1">
      <c r="A139" s="104"/>
      <c r="B139" s="63"/>
      <c r="C139" s="35"/>
      <c r="D139" s="40"/>
      <c r="E139" s="40"/>
      <c r="F139" s="40"/>
      <c r="G139" s="40"/>
      <c r="H139" s="40"/>
      <c r="I139" s="45"/>
      <c r="J139" s="97"/>
      <c r="K139" s="110"/>
    </row>
    <row r="140" spans="1:11" s="38" customFormat="1" ht="96.75" customHeight="1">
      <c r="A140" s="104">
        <f>A138+1</f>
        <v>85</v>
      </c>
      <c r="B140" s="60" t="s">
        <v>50</v>
      </c>
      <c r="C140" s="39">
        <f>SUM(D140:I140)</f>
        <v>224863.59999999998</v>
      </c>
      <c r="D140" s="36">
        <f aca="true" t="shared" si="46" ref="D140:I140">SUM(D141)</f>
        <v>36300</v>
      </c>
      <c r="E140" s="36">
        <f t="shared" si="46"/>
        <v>36990</v>
      </c>
      <c r="F140" s="36">
        <f t="shared" si="46"/>
        <v>37893.4</v>
      </c>
      <c r="G140" s="36">
        <f t="shared" si="46"/>
        <v>37893.4</v>
      </c>
      <c r="H140" s="36">
        <f t="shared" si="46"/>
        <v>37893.4</v>
      </c>
      <c r="I140" s="80">
        <f t="shared" si="46"/>
        <v>37893.4</v>
      </c>
      <c r="J140" s="100" t="s">
        <v>65</v>
      </c>
      <c r="K140" s="110"/>
    </row>
    <row r="141" spans="1:11" s="38" customFormat="1" ht="15" customHeight="1">
      <c r="A141" s="104">
        <f>A140+1</f>
        <v>86</v>
      </c>
      <c r="B141" s="61" t="s">
        <v>4</v>
      </c>
      <c r="C141" s="40">
        <f>SUM(D141:I141)</f>
        <v>224863.59999999998</v>
      </c>
      <c r="D141" s="40">
        <f>36300</f>
        <v>36300</v>
      </c>
      <c r="E141" s="40">
        <v>36990</v>
      </c>
      <c r="F141" s="40">
        <v>37893.4</v>
      </c>
      <c r="G141" s="40">
        <v>37893.4</v>
      </c>
      <c r="H141" s="40">
        <v>37893.4</v>
      </c>
      <c r="I141" s="40">
        <v>37893.4</v>
      </c>
      <c r="J141" s="97"/>
      <c r="K141" s="110"/>
    </row>
    <row r="142" spans="1:11" s="38" customFormat="1" ht="15" customHeight="1">
      <c r="A142" s="104"/>
      <c r="B142" s="63"/>
      <c r="C142" s="35"/>
      <c r="D142" s="40"/>
      <c r="E142" s="40"/>
      <c r="F142" s="40"/>
      <c r="G142" s="41"/>
      <c r="H142" s="41"/>
      <c r="I142" s="46"/>
      <c r="J142" s="97"/>
      <c r="K142" s="110"/>
    </row>
    <row r="143" spans="1:11" s="43" customFormat="1" ht="84" customHeight="1">
      <c r="A143" s="104">
        <f>A141+1</f>
        <v>87</v>
      </c>
      <c r="B143" s="68" t="s">
        <v>51</v>
      </c>
      <c r="C143" s="39">
        <f>SUM(D143:I143)</f>
        <v>1980</v>
      </c>
      <c r="D143" s="36">
        <f aca="true" t="shared" si="47" ref="D143:I143">SUM(D144)</f>
        <v>330</v>
      </c>
      <c r="E143" s="36">
        <f t="shared" si="47"/>
        <v>330</v>
      </c>
      <c r="F143" s="36">
        <f t="shared" si="47"/>
        <v>330</v>
      </c>
      <c r="G143" s="36">
        <f t="shared" si="47"/>
        <v>330</v>
      </c>
      <c r="H143" s="36">
        <f t="shared" si="47"/>
        <v>330</v>
      </c>
      <c r="I143" s="80">
        <f t="shared" si="47"/>
        <v>330</v>
      </c>
      <c r="J143" s="100" t="s">
        <v>65</v>
      </c>
      <c r="K143" s="117"/>
    </row>
    <row r="144" spans="1:11" s="43" customFormat="1" ht="15" customHeight="1">
      <c r="A144" s="104">
        <f>A143+1</f>
        <v>88</v>
      </c>
      <c r="B144" s="65" t="s">
        <v>4</v>
      </c>
      <c r="C144" s="40">
        <f>SUM(D144:I144)</f>
        <v>1980</v>
      </c>
      <c r="D144" s="40">
        <v>330</v>
      </c>
      <c r="E144" s="40">
        <v>330</v>
      </c>
      <c r="F144" s="40">
        <v>330</v>
      </c>
      <c r="G144" s="40">
        <v>330</v>
      </c>
      <c r="H144" s="40">
        <v>330</v>
      </c>
      <c r="I144" s="45">
        <v>330</v>
      </c>
      <c r="J144" s="100"/>
      <c r="K144" s="117"/>
    </row>
    <row r="145" spans="1:11" s="38" customFormat="1" ht="15" customHeight="1">
      <c r="A145" s="104"/>
      <c r="B145" s="61"/>
      <c r="C145" s="35"/>
      <c r="D145" s="40"/>
      <c r="E145" s="40"/>
      <c r="F145" s="40"/>
      <c r="G145" s="40"/>
      <c r="H145" s="40"/>
      <c r="I145" s="45"/>
      <c r="J145" s="97"/>
      <c r="K145" s="110"/>
    </row>
    <row r="146" spans="1:11" s="44" customFormat="1" ht="84.75" customHeight="1">
      <c r="A146" s="103">
        <f>A144+1</f>
        <v>89</v>
      </c>
      <c r="B146" s="70" t="s">
        <v>52</v>
      </c>
      <c r="C146" s="36">
        <f>SUM(D146:I146)</f>
        <v>0</v>
      </c>
      <c r="D146" s="36">
        <f aca="true" t="shared" si="48" ref="D146:I146">SUM(D147:D148)</f>
        <v>0</v>
      </c>
      <c r="E146" s="36">
        <f t="shared" si="48"/>
        <v>0</v>
      </c>
      <c r="F146" s="36">
        <f t="shared" si="48"/>
        <v>0</v>
      </c>
      <c r="G146" s="36">
        <f t="shared" si="48"/>
        <v>0</v>
      </c>
      <c r="H146" s="36">
        <f t="shared" si="48"/>
        <v>0</v>
      </c>
      <c r="I146" s="80">
        <f t="shared" si="48"/>
        <v>0</v>
      </c>
      <c r="J146" s="100" t="s">
        <v>65</v>
      </c>
      <c r="K146" s="120"/>
    </row>
    <row r="147" spans="1:11" s="43" customFormat="1" ht="15" customHeight="1">
      <c r="A147" s="104">
        <f>A146+1</f>
        <v>90</v>
      </c>
      <c r="B147" s="65" t="s">
        <v>4</v>
      </c>
      <c r="C147" s="40">
        <f>SUM(D147:I147)</f>
        <v>0</v>
      </c>
      <c r="D147" s="40">
        <v>0</v>
      </c>
      <c r="E147" s="40">
        <v>0</v>
      </c>
      <c r="F147" s="40">
        <v>0</v>
      </c>
      <c r="G147" s="40">
        <v>0</v>
      </c>
      <c r="H147" s="40">
        <v>0</v>
      </c>
      <c r="I147" s="45">
        <v>0</v>
      </c>
      <c r="J147" s="100"/>
      <c r="K147" s="117"/>
    </row>
    <row r="148" spans="1:11" s="43" customFormat="1" ht="15" customHeight="1" thickBot="1">
      <c r="A148" s="106">
        <f>A147+1</f>
        <v>91</v>
      </c>
      <c r="B148" s="65" t="s">
        <v>6</v>
      </c>
      <c r="C148" s="40">
        <f>SUM(D148:I148)</f>
        <v>0</v>
      </c>
      <c r="D148" s="26"/>
      <c r="E148" s="26"/>
      <c r="F148" s="26"/>
      <c r="G148" s="26"/>
      <c r="H148" s="26"/>
      <c r="I148" s="48"/>
      <c r="J148" s="102"/>
      <c r="K148" s="117"/>
    </row>
  </sheetData>
  <sheetProtection/>
  <mergeCells count="18">
    <mergeCell ref="C132:I132"/>
    <mergeCell ref="C27:I27"/>
    <mergeCell ref="C33:I33"/>
    <mergeCell ref="A14:A15"/>
    <mergeCell ref="B14:B15"/>
    <mergeCell ref="C14:I14"/>
    <mergeCell ref="C116:I116"/>
    <mergeCell ref="C120:I120"/>
    <mergeCell ref="C127:I127"/>
    <mergeCell ref="J14:J15"/>
    <mergeCell ref="F1:J1"/>
    <mergeCell ref="F2:J2"/>
    <mergeCell ref="F3:J3"/>
    <mergeCell ref="H4:I4"/>
    <mergeCell ref="H5:I5"/>
    <mergeCell ref="A6:J6"/>
    <mergeCell ref="A7:J7"/>
    <mergeCell ref="A8:J8"/>
  </mergeCells>
  <printOptions/>
  <pageMargins left="0.3937007874015748" right="0" top="0.3937007874015748" bottom="0.15748031496062992" header="0" footer="0"/>
  <pageSetup horizontalDpi="600" verticalDpi="600" orientation="landscape" paperSize="9" scale="74" r:id="rId1"/>
  <rowBreaks count="2" manualBreakCount="2">
    <brk id="100" max="10" man="1"/>
    <brk id="11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Эконом</cp:lastModifiedBy>
  <cp:lastPrinted>2018-11-01T13:26:46Z</cp:lastPrinted>
  <dcterms:created xsi:type="dcterms:W3CDTF">2013-10-08T11:20:39Z</dcterms:created>
  <dcterms:modified xsi:type="dcterms:W3CDTF">2018-11-02T05:19:27Z</dcterms:modified>
  <cp:category/>
  <cp:version/>
  <cp:contentType/>
  <cp:contentStatus/>
</cp:coreProperties>
</file>