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<sst xmlns="http://schemas.openxmlformats.org/spreadsheetml/2006/main" count="821" uniqueCount="502">
  <si>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</si>
  <si>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</si>
  <si>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</si>
  <si>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</si>
  <si>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</si>
  <si>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</si>
  <si>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</si>
  <si>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</si>
  <si>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</si>
  <si>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</si>
  <si>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</si>
  <si>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</si>
  <si>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</si>
  <si>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</si>
  <si>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</si>
  <si>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</si>
  <si>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</si>
  <si>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</si>
  <si>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</si>
  <si>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</si>
  <si>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</si>
  <si>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</si>
  <si>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</si>
  <si>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</si>
  <si>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</si>
  <si>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</si>
  <si>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</si>
  <si>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</si>
  <si>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</si>
  <si>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</si>
  <si>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</si>
  <si>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</si>
  <si>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</si>
  <si>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</si>
  <si>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</si>
  <si>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</si>
  <si>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</si>
  <si>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</si>
  <si>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</si>
  <si>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</si>
  <si>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</si>
  <si>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</si>
  <si>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</si>
  <si>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</si>
  <si>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</si>
  <si>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</si>
  <si>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</si>
  <si>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</si>
  <si>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</si>
  <si>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</si>
  <si>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</si>
  <si>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</si>
  <si>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</si>
  <si>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</si>
  <si>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</si>
  <si>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</si>
  <si>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</si>
  <si>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</si>
  <si>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</si>
  <si>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</si>
  <si>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</si>
  <si>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</si>
  <si>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</si>
  <si>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</si>
  <si>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</si>
  <si>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</si>
  <si>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</si>
  <si>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</si>
  <si>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</si>
  <si>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</si>
  <si>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</si>
  <si>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</si>
  <si>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</si>
  <si>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</si>
  <si>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</si>
  <si>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</si>
  <si>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</si>
  <si>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</si>
  <si>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</si>
  <si>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</si>
  <si>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</si>
  <si>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</si>
  <si>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</si>
  <si>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</si>
  <si>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</si>
  <si>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</si>
  <si>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</si>
  <si>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</si>
  <si>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</si>
  <si>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</si>
  <si>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</si>
  <si>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</si>
  <si>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</si>
  <si>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</si>
  <si>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</si>
  <si>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</si>
  <si>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</si>
  <si>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</si>
  <si>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</si>
  <si>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</si>
  <si>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</si>
  <si>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</si>
  <si>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</si>
  <si>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</si>
  <si>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</si>
  <si>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</si>
  <si>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</si>
  <si>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</si>
  <si>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</si>
  <si>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</si>
  <si>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</si>
  <si>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</si>
  <si>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</si>
  <si>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</si>
  <si>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</si>
  <si>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</si>
  <si>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</si>
  <si>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</si>
  <si>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</si>
  <si>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</si>
  <si>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</si>
  <si>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</si>
  <si>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5,6,11,13,14,15,17</t>
  </si>
  <si>
    <t>33</t>
  </si>
  <si>
    <t>22,23,24,25,26</t>
  </si>
  <si>
    <t>58,59,60,65</t>
  </si>
  <si>
    <t>80,81,82</t>
  </si>
  <si>
    <t>к постановлению Администрации  Североуральского городского округа от 26.05.2017 г. №_____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</si>
  <si>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</si>
  <si>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</si>
  <si>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</si>
  <si>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</si>
  <si>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</si>
  <si>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</si>
  <si>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</si>
  <si>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</si>
  <si>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</si>
  <si>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</si>
  <si>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</si>
  <si>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</si>
  <si>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</si>
  <si>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</si>
  <si>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</si>
  <si>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</si>
  <si>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</si>
  <si>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</si>
  <si>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</si>
  <si>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</si>
  <si>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</si>
  <si>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</si>
  <si>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</si>
  <si>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</si>
  <si>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</si>
  <si>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</si>
  <si>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</si>
  <si>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</si>
  <si>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</si>
  <si>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</si>
  <si>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</si>
  <si>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</si>
  <si>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</si>
  <si>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</si>
  <si>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</si>
  <si>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</si>
  <si>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</si>
  <si>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</si>
  <si>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</si>
  <si>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</si>
  <si>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</si>
  <si>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</si>
  <si>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</si>
  <si>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</si>
  <si>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</si>
  <si>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</si>
  <si>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</si>
  <si>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</si>
  <si>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</si>
  <si>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</si>
  <si>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</si>
  <si>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</si>
  <si>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</si>
  <si>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</si>
  <si>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</si>
  <si>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</si>
  <si>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</si>
  <si>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</si>
  <si>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</si>
  <si>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</si>
  <si>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</si>
  <si>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</si>
  <si>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</si>
  <si>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</si>
  <si>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</si>
  <si>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</si>
  <si>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</si>
  <si>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</si>
  <si>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</si>
  <si>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</si>
  <si>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</si>
  <si>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</si>
  <si>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</si>
  <si>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</si>
  <si>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</si>
  <si>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</si>
  <si>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</si>
  <si>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</si>
  <si>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</si>
  <si>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</si>
  <si>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</si>
  <si>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</si>
  <si>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</si>
  <si>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</si>
  <si>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</si>
  <si>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</si>
  <si>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</si>
  <si>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</si>
  <si>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</si>
  <si>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</si>
  <si>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</si>
  <si>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</si>
  <si>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</si>
  <si>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</si>
  <si>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</si>
  <si>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</si>
  <si>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</si>
  <si>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</si>
  <si>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</si>
  <si>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</si>
  <si>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</si>
  <si>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</si>
  <si>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</si>
  <si>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</si>
  <si>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</si>
  <si>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</si>
  <si>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</si>
  <si>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</si>
  <si>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</si>
  <si>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</si>
  <si>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</si>
  <si>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</si>
  <si>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</si>
  <si>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</si>
  <si>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</si>
  <si>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</si>
  <si>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</si>
  <si>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</si>
  <si>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</si>
  <si>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</si>
  <si>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</si>
  <si>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</si>
  <si>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</si>
  <si>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</si>
  <si>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</si>
  <si>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</si>
  <si>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</si>
  <si>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21.</t>
  </si>
  <si>
    <t>21.1.</t>
  </si>
  <si>
    <t>21.2.</t>
  </si>
  <si>
    <t>22.</t>
  </si>
  <si>
    <t>22.1.</t>
  </si>
  <si>
    <t>22.2.</t>
  </si>
  <si>
    <t>22.3.</t>
  </si>
  <si>
    <t>23.</t>
  </si>
  <si>
    <t>23.1.</t>
  </si>
  <si>
    <t>23.2.</t>
  </si>
  <si>
    <t>24.</t>
  </si>
  <si>
    <t>24.1.</t>
  </si>
  <si>
    <t>24.2.</t>
  </si>
  <si>
    <t>24.3.</t>
  </si>
  <si>
    <t>25.</t>
  </si>
  <si>
    <t>25.1.</t>
  </si>
  <si>
    <t>25.2.</t>
  </si>
  <si>
    <t>25.3.</t>
  </si>
  <si>
    <t>26.</t>
  </si>
  <si>
    <t>26.1.</t>
  </si>
  <si>
    <t>26.2.</t>
  </si>
  <si>
    <t>26.3.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</si>
  <si>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</si>
  <si>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</si>
  <si>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</si>
  <si>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</si>
  <si>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</si>
  <si>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</si>
  <si>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</si>
  <si>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</si>
  <si>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</si>
  <si>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</si>
  <si>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</si>
  <si>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</si>
  <si>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29.4.</t>
  </si>
  <si>
    <t>30.</t>
  </si>
  <si>
    <t>30.1.</t>
  </si>
  <si>
    <t>30.2.</t>
  </si>
  <si>
    <t>30.3.</t>
  </si>
  <si>
    <t>31.</t>
  </si>
  <si>
    <t>32.</t>
  </si>
  <si>
    <t>33.</t>
  </si>
  <si>
    <t>34.</t>
  </si>
  <si>
    <t>35.</t>
  </si>
  <si>
    <t>31.1.</t>
  </si>
  <si>
    <t>31.2.</t>
  </si>
  <si>
    <t>32.1.</t>
  </si>
  <si>
    <t>32.2.</t>
  </si>
  <si>
    <t>33.1.</t>
  </si>
  <si>
    <t>33.2.</t>
  </si>
  <si>
    <t>34.1.</t>
  </si>
  <si>
    <t>34.2.</t>
  </si>
  <si>
    <t>35.1.</t>
  </si>
  <si>
    <t>35.2.</t>
  </si>
  <si>
    <t>36.</t>
  </si>
  <si>
    <t>36.1.</t>
  </si>
  <si>
    <t>36.2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</si>
  <si>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</si>
  <si>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</si>
  <si>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</si>
  <si>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</si>
  <si>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</si>
  <si>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</si>
  <si>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</si>
  <si>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</si>
  <si>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</si>
  <si>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39.3.</t>
  </si>
  <si>
    <t>39.4.</t>
  </si>
  <si>
    <t>40.</t>
  </si>
  <si>
    <t>40.1.</t>
  </si>
  <si>
    <t>40.2.</t>
  </si>
  <si>
    <t>40.3.</t>
  </si>
  <si>
    <t>40.4.</t>
  </si>
  <si>
    <t>41.</t>
  </si>
  <si>
    <t>41.1.</t>
  </si>
  <si>
    <t>41.2.</t>
  </si>
  <si>
    <t>42.</t>
  </si>
  <si>
    <t>42.1.</t>
  </si>
  <si>
    <t>42.2.</t>
  </si>
  <si>
    <t>42.3.</t>
  </si>
  <si>
    <t>42.4.</t>
  </si>
  <si>
    <t>43.</t>
  </si>
  <si>
    <t>43.1.</t>
  </si>
  <si>
    <t>43.2.</t>
  </si>
  <si>
    <t>43.3.</t>
  </si>
  <si>
    <t>43.4.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</si>
  <si>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</si>
  <si>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</si>
  <si>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</si>
  <si>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</si>
  <si>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</si>
  <si>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</si>
  <si>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</si>
  <si>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</si>
  <si>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</si>
  <si>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</si>
  <si>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</si>
  <si>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</si>
  <si>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</si>
  <si>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</si>
  <si>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</si>
  <si>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</si>
  <si>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</si>
  <si>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</si>
  <si>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</si>
  <si>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</si>
  <si>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</si>
  <si>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</si>
  <si>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</si>
  <si>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</si>
  <si>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</si>
  <si>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</si>
  <si>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</si>
  <si>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</si>
  <si>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</si>
  <si>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53.2.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</si>
  <si>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</si>
  <si>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</si>
  <si>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</si>
  <si>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</si>
  <si>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</si>
  <si>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</si>
  <si>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</si>
  <si>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</si>
  <si>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</si>
  <si>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</si>
  <si>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57.1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</si>
  <si>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</si>
  <si>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</si>
  <si>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</si>
  <si>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</si>
  <si>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</si>
  <si>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</si>
  <si>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</si>
  <si>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</si>
  <si>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</si>
  <si>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</si>
  <si>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</si>
  <si>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</si>
  <si>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</si>
  <si>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</si>
  <si>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</si>
  <si>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</si>
  <si>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</si>
  <si>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</si>
  <si>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</si>
  <si>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</si>
  <si>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</si>
  <si>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</si>
  <si>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</si>
  <si>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</si>
  <si>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</si>
  <si>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</si>
  <si>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</si>
  <si>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</si>
  <si>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66.3.</t>
  </si>
  <si>
    <t>66.4.</t>
  </si>
  <si>
    <t>66.5.</t>
  </si>
  <si>
    <t>66.6.</t>
  </si>
  <si>
    <t>66.7.</t>
  </si>
  <si>
    <t>66.8.</t>
  </si>
  <si>
    <t>66.9.</t>
  </si>
  <si>
    <t>66.10.</t>
  </si>
  <si>
    <t>66.11.</t>
  </si>
  <si>
    <t>66.12.</t>
  </si>
  <si>
    <t>66.13.</t>
  </si>
  <si>
    <t>66.14.</t>
  </si>
  <si>
    <t>67.</t>
  </si>
  <si>
    <t>67.1.</t>
  </si>
  <si>
    <t>67.2.</t>
  </si>
  <si>
    <t>67.3.</t>
  </si>
  <si>
    <t>67.4.</t>
  </si>
  <si>
    <t>67.5.</t>
  </si>
  <si>
    <t>67.6.</t>
  </si>
  <si>
    <t>67.7.</t>
  </si>
  <si>
    <t>67.8.</t>
  </si>
  <si>
    <t>68.</t>
  </si>
  <si>
    <t>68.1.</t>
  </si>
  <si>
    <t>68.2.</t>
  </si>
  <si>
    <t>69.</t>
  </si>
  <si>
    <t>69.1.</t>
  </si>
  <si>
    <t>69.2.</t>
  </si>
  <si>
    <t>70.</t>
  </si>
  <si>
    <t>70.1.</t>
  </si>
  <si>
    <t>70.2.</t>
  </si>
  <si>
    <t>71.</t>
  </si>
  <si>
    <t>71.1.</t>
  </si>
  <si>
    <t>71.2.</t>
  </si>
  <si>
    <t>72.</t>
  </si>
  <si>
    <t>72.1.</t>
  </si>
  <si>
    <t>72.2.</t>
  </si>
  <si>
    <t>73.</t>
  </si>
  <si>
    <t>73.1.</t>
  </si>
  <si>
    <t>73.2.</t>
  </si>
  <si>
    <t>74.</t>
  </si>
  <si>
    <t>74.1.</t>
  </si>
  <si>
    <t>74.2.</t>
  </si>
  <si>
    <t>75.</t>
  </si>
  <si>
    <t>75.1.</t>
  </si>
  <si>
    <t>75.2.</t>
  </si>
  <si>
    <t>76.</t>
  </si>
  <si>
    <t>76.1.</t>
  </si>
  <si>
    <t>76.2</t>
  </si>
  <si>
    <t>77.</t>
  </si>
  <si>
    <t>77.1.</t>
  </si>
  <si>
    <t>77.2.</t>
  </si>
  <si>
    <t>78.</t>
  </si>
  <si>
    <t>78.1.</t>
  </si>
  <si>
    <t>78.2.</t>
  </si>
  <si>
    <t>79.</t>
  </si>
  <si>
    <t>79.1.</t>
  </si>
  <si>
    <t>79.2.</t>
  </si>
  <si>
    <t>80.</t>
  </si>
  <si>
    <t>80.1.</t>
  </si>
  <si>
    <t>80.2.</t>
  </si>
  <si>
    <t>81.</t>
  </si>
  <si>
    <t>81.1.</t>
  </si>
  <si>
    <t>81.2.</t>
  </si>
  <si>
    <t>81.3.</t>
  </si>
  <si>
    <t>82.</t>
  </si>
  <si>
    <t>82.1.</t>
  </si>
  <si>
    <t>82.2.</t>
  </si>
  <si>
    <t>83.</t>
  </si>
  <si>
    <t>83.1.</t>
  </si>
  <si>
    <t>83.2.</t>
  </si>
  <si>
    <t>84.</t>
  </si>
  <si>
    <t>84.1.</t>
  </si>
  <si>
    <t>84.2.</t>
  </si>
  <si>
    <t>85.</t>
  </si>
  <si>
    <t>85.1.</t>
  </si>
  <si>
    <t>85.2.</t>
  </si>
  <si>
    <t>86.</t>
  </si>
  <si>
    <t>86.1.</t>
  </si>
  <si>
    <t>86.2.</t>
  </si>
  <si>
    <t>87.</t>
  </si>
  <si>
    <t>87.1.</t>
  </si>
  <si>
    <t>87.2.</t>
  </si>
  <si>
    <t>87.3.</t>
  </si>
  <si>
    <t>88.</t>
  </si>
  <si>
    <t>88.1.</t>
  </si>
  <si>
    <t>88.2.</t>
  </si>
  <si>
    <t>89.</t>
  </si>
  <si>
    <t>89.1.</t>
  </si>
  <si>
    <t>89.2.</t>
  </si>
  <si>
    <t>90.</t>
  </si>
  <si>
    <t>90.1.</t>
  </si>
  <si>
    <t>90.2.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</si>
</sst>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9" fontId="3" fillId="0" borderId="1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7" fontId="4" fillId="0" borderId="8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7" fontId="3" fillId="3" borderId="3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Fill="1" applyBorder="1" applyAlignment="1">
      <alignment horizontal="right" vertical="center" wrapText="1"/>
    </xf>
    <xf numFmtId="168" fontId="4" fillId="3" borderId="1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3" fillId="3" borderId="1" xfId="0" applyNumberFormat="1" applyFont="1" applyFill="1" applyBorder="1" applyAlignment="1">
      <alignment horizontal="right" vertical="center" wrapText="1"/>
    </xf>
    <xf numFmtId="167" fontId="4" fillId="3" borderId="3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4" fillId="3" borderId="8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Fill="1" applyBorder="1" applyAlignment="1">
      <alignment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8" fontId="4" fillId="0" borderId="1" xfId="20" applyNumberFormat="1" applyFont="1" applyFill="1" applyBorder="1" applyAlignment="1">
      <alignment horizontal="right" vertical="center" wrapText="1"/>
    </xf>
    <xf numFmtId="168" fontId="3" fillId="0" borderId="1" xfId="2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3" fillId="0" borderId="2" xfId="2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7" fontId="4" fillId="0" borderId="1" xfId="20" applyNumberFormat="1" applyFont="1" applyFill="1" applyBorder="1" applyAlignment="1">
      <alignment horizontal="right" vertical="center" wrapText="1"/>
    </xf>
    <xf numFmtId="167" fontId="3" fillId="0" borderId="1" xfId="20" applyNumberFormat="1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wrapText="1"/>
    </xf>
    <xf numFmtId="170" fontId="4" fillId="3" borderId="1" xfId="0" applyNumberFormat="1" applyFont="1" applyFill="1" applyBorder="1" applyAlignment="1">
      <alignment horizontal="right" vertical="center" wrapText="1"/>
    </xf>
    <xf numFmtId="170" fontId="3" fillId="3" borderId="1" xfId="20" applyNumberFormat="1" applyFont="1" applyFill="1" applyBorder="1" applyAlignment="1">
      <alignment horizontal="right" vertical="center" wrapText="1"/>
    </xf>
    <xf numFmtId="167" fontId="3" fillId="0" borderId="1" xfId="20" applyNumberFormat="1" applyFont="1" applyFill="1" applyBorder="1" applyAlignment="1">
      <alignment horizontal="right" vertical="center" wrapText="1"/>
    </xf>
    <xf numFmtId="170" fontId="4" fillId="0" borderId="1" xfId="20" applyNumberFormat="1" applyFont="1" applyFill="1" applyBorder="1" applyAlignment="1">
      <alignment horizontal="right" vertical="center" wrapText="1"/>
    </xf>
    <xf numFmtId="170" fontId="3" fillId="0" borderId="1" xfId="20" applyNumberFormat="1" applyFont="1" applyFill="1" applyBorder="1" applyAlignment="1">
      <alignment horizontal="right" vertical="center" wrapText="1"/>
    </xf>
    <xf numFmtId="167" fontId="3" fillId="0" borderId="2" xfId="2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70" fontId="4" fillId="3" borderId="1" xfId="0" applyNumberFormat="1" applyFont="1" applyFill="1" applyBorder="1" applyAlignment="1">
      <alignment horizontal="right" vertical="center" wrapText="1"/>
    </xf>
    <xf numFmtId="170" fontId="3" fillId="3" borderId="3" xfId="2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vertical="center" wrapText="1"/>
    </xf>
    <xf numFmtId="167" fontId="3" fillId="3" borderId="1" xfId="0" applyNumberFormat="1" applyFont="1" applyFill="1" applyBorder="1" applyAlignment="1">
      <alignment vertical="center" wrapText="1"/>
    </xf>
    <xf numFmtId="168" fontId="4" fillId="0" borderId="6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167" fontId="4" fillId="3" borderId="8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84"/>
  <sheetViews>
    <sheetView tabSelected="1" zoomScale="120" zoomScaleNormal="120" zoomScaleSheetLayoutView="30" workbookViewId="0" topLeftCell="A1">
      <selection activeCell="C387" sqref="C387"/>
    </sheetView>
  </sheetViews>
  <sheetFormatPr defaultColWidth="9.140625" defaultRowHeight="15"/>
  <cols>
    <col min="1" max="1" width="5.421875" style="0" customWidth="1"/>
    <col min="2" max="2" width="26.8515625" style="0" customWidth="1"/>
    <col min="3" max="4" width="14.28125" style="0" customWidth="1"/>
    <col min="5" max="5" width="13.57421875" style="0" customWidth="1"/>
    <col min="6" max="6" width="12.7109375" style="0" customWidth="1"/>
    <col min="7" max="7" width="12.8515625" style="0" customWidth="1"/>
    <col min="8" max="9" width="12.140625" style="0" customWidth="1"/>
    <col min="10" max="10" width="12.57421875" style="0" customWidth="1"/>
    <col min="11" max="11" width="15.421875" style="0" customWidth="1"/>
    <col min="12" max="16" width="11.57421875" style="0" bestFit="1" customWidth="1"/>
  </cols>
  <sheetData>
    <row r="1" spans="2:11" ht="48" customHeight="1">
      <c r="B1" s="93"/>
      <c r="C1" s="93"/>
      <c r="D1" s="93"/>
      <c r="E1" s="93"/>
      <c r="F1" s="93"/>
      <c r="G1" s="93"/>
      <c r="H1" s="93"/>
      <c r="I1" s="153" t="s">
        <v>127</v>
      </c>
      <c r="J1" s="153"/>
      <c r="K1" s="153"/>
    </row>
    <row r="2" spans="1:13" ht="116.25" customHeight="1">
      <c r="A2" s="154" t="s">
        <v>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"/>
      <c r="M2" s="15"/>
    </row>
    <row r="3" spans="1:11" ht="28.5" customHeight="1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.75">
      <c r="A4" s="152" t="s">
        <v>40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.75">
      <c r="A5" s="152" t="s">
        <v>39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7" t="s">
        <v>49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5.75">
      <c r="A7" s="27"/>
      <c r="B7" s="27"/>
      <c r="C7" s="27"/>
      <c r="D7" s="27"/>
      <c r="E7" s="27"/>
      <c r="F7" s="27"/>
      <c r="G7" s="27"/>
      <c r="H7" s="27"/>
      <c r="I7" s="27"/>
      <c r="J7" s="27"/>
      <c r="K7" s="16"/>
    </row>
    <row r="8" spans="1:11" ht="61.5" customHeight="1">
      <c r="A8" s="155" t="s">
        <v>1</v>
      </c>
      <c r="B8" s="156" t="s">
        <v>17</v>
      </c>
      <c r="C8" s="159" t="s">
        <v>16</v>
      </c>
      <c r="D8" s="160"/>
      <c r="E8" s="160"/>
      <c r="F8" s="160"/>
      <c r="G8" s="160"/>
      <c r="H8" s="160"/>
      <c r="I8" s="160"/>
      <c r="J8" s="161"/>
      <c r="K8" s="162" t="s">
        <v>15</v>
      </c>
    </row>
    <row r="9" spans="1:16" ht="30" customHeight="1">
      <c r="A9" s="156"/>
      <c r="B9" s="158"/>
      <c r="C9" s="32" t="s">
        <v>2</v>
      </c>
      <c r="D9" s="33" t="s">
        <v>98</v>
      </c>
      <c r="E9" s="32" t="s">
        <v>99</v>
      </c>
      <c r="F9" s="32" t="s">
        <v>100</v>
      </c>
      <c r="G9" s="32" t="s">
        <v>101</v>
      </c>
      <c r="H9" s="32" t="s">
        <v>102</v>
      </c>
      <c r="I9" s="32" t="s">
        <v>103</v>
      </c>
      <c r="J9" s="32" t="s">
        <v>104</v>
      </c>
      <c r="K9" s="163"/>
      <c r="L9" s="1"/>
      <c r="M9" s="1"/>
      <c r="N9" s="21"/>
      <c r="P9" s="1"/>
    </row>
    <row r="10" spans="1:16" ht="12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1"/>
      <c r="M10" s="1"/>
      <c r="N10" s="21"/>
      <c r="P10" s="1"/>
    </row>
    <row r="11" spans="1:16" ht="28.5" customHeight="1">
      <c r="A11" s="8" t="s">
        <v>129</v>
      </c>
      <c r="B11" s="23" t="s">
        <v>3</v>
      </c>
      <c r="C11" s="39">
        <f>SUM(C12:C14)</f>
        <v>1168155.36259</v>
      </c>
      <c r="D11" s="39">
        <f aca="true" t="shared" si="0" ref="D11:J11">SUM(D12:D14)</f>
        <v>283826.9</v>
      </c>
      <c r="E11" s="39">
        <f>SUM(E12:E14)</f>
        <v>348239.16000000003</v>
      </c>
      <c r="F11" s="39">
        <f>SUM(F12:F14)</f>
        <v>216622.58758</v>
      </c>
      <c r="G11" s="39">
        <f t="shared" si="0"/>
        <v>96199.11501</v>
      </c>
      <c r="H11" s="39">
        <f t="shared" si="0"/>
        <v>81380.99999999999</v>
      </c>
      <c r="I11" s="39">
        <f t="shared" si="0"/>
        <v>64762.4</v>
      </c>
      <c r="J11" s="39">
        <f t="shared" si="0"/>
        <v>77124.20000000001</v>
      </c>
      <c r="K11" s="126" t="s">
        <v>62</v>
      </c>
      <c r="L11" s="1"/>
      <c r="M11" s="1"/>
      <c r="N11" s="1"/>
      <c r="O11" s="1"/>
      <c r="P11" s="1"/>
    </row>
    <row r="12" spans="1:16" ht="15">
      <c r="A12" s="8" t="s">
        <v>130</v>
      </c>
      <c r="B12" s="22" t="s">
        <v>4</v>
      </c>
      <c r="C12" s="40">
        <f>SUM(D12:J12)</f>
        <v>644310.97881</v>
      </c>
      <c r="D12" s="40">
        <f aca="true" t="shared" si="1" ref="D12:J12">SUM(D16+D20)</f>
        <v>92792.8</v>
      </c>
      <c r="E12" s="40">
        <f>SUM(E16+E20)</f>
        <v>126635.26</v>
      </c>
      <c r="F12" s="40">
        <f t="shared" si="1"/>
        <v>117147.57339</v>
      </c>
      <c r="G12" s="40">
        <f t="shared" si="1"/>
        <v>86401.94542</v>
      </c>
      <c r="H12" s="40">
        <f t="shared" si="1"/>
        <v>80408.09999999999</v>
      </c>
      <c r="I12" s="40">
        <f t="shared" si="1"/>
        <v>63801.1</v>
      </c>
      <c r="J12" s="40">
        <f t="shared" si="1"/>
        <v>77124.20000000001</v>
      </c>
      <c r="K12" s="133"/>
      <c r="L12" s="1"/>
      <c r="M12" s="1"/>
      <c r="N12" s="1"/>
      <c r="O12" s="1"/>
      <c r="P12" s="1"/>
    </row>
    <row r="13" spans="1:16" ht="15">
      <c r="A13" s="8" t="s">
        <v>131</v>
      </c>
      <c r="B13" s="22" t="s">
        <v>5</v>
      </c>
      <c r="C13" s="40">
        <f>SUM(D13:J13)</f>
        <v>336388.1132600001</v>
      </c>
      <c r="D13" s="40">
        <f>SUM(D17+D21)</f>
        <v>109216.09999999999</v>
      </c>
      <c r="E13" s="40">
        <f>SUM(E17+E21)</f>
        <v>135104.30000000002</v>
      </c>
      <c r="F13" s="40">
        <f>SUM(F17+F21)</f>
        <v>81477.35126000001</v>
      </c>
      <c r="G13" s="40">
        <f>SUM(G17+G21)</f>
        <v>8656.162</v>
      </c>
      <c r="H13" s="40">
        <f>SUM(H17+H21)</f>
        <v>972.9</v>
      </c>
      <c r="I13" s="40">
        <f>SUM(I17+I21)</f>
        <v>961.3</v>
      </c>
      <c r="J13" s="40">
        <f>SUM(J17+J21)</f>
        <v>0</v>
      </c>
      <c r="K13" s="133"/>
      <c r="L13" s="1"/>
      <c r="M13" s="1"/>
      <c r="N13" s="1"/>
      <c r="O13" s="1"/>
      <c r="P13" s="1"/>
    </row>
    <row r="14" spans="1:16" ht="15">
      <c r="A14" s="8" t="s">
        <v>132</v>
      </c>
      <c r="B14" s="22" t="s">
        <v>55</v>
      </c>
      <c r="C14" s="40">
        <f>SUM(D14:J14)</f>
        <v>187456.27052</v>
      </c>
      <c r="D14" s="40">
        <f>SUM(D22+D18)</f>
        <v>81818</v>
      </c>
      <c r="E14" s="40">
        <f aca="true" t="shared" si="2" ref="E14:J14">SUM(E22+E18)</f>
        <v>86499.6</v>
      </c>
      <c r="F14" s="40">
        <f t="shared" si="2"/>
        <v>17997.66293</v>
      </c>
      <c r="G14" s="40">
        <f t="shared" si="2"/>
        <v>1141.00759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127"/>
      <c r="L14" s="1"/>
      <c r="M14" s="1"/>
      <c r="N14" s="1"/>
      <c r="O14" s="1"/>
      <c r="P14" s="1"/>
    </row>
    <row r="15" spans="1:11" ht="16.5" customHeight="1">
      <c r="A15" s="8" t="s">
        <v>133</v>
      </c>
      <c r="B15" s="23" t="s">
        <v>6</v>
      </c>
      <c r="C15" s="39">
        <f>SUM(C16:C18)</f>
        <v>718714.89971</v>
      </c>
      <c r="D15" s="39">
        <f>SUM(D16:D18)</f>
        <v>232761.9</v>
      </c>
      <c r="E15" s="39">
        <f aca="true" t="shared" si="3" ref="E15:J15">SUM(E16:E18)</f>
        <v>271669</v>
      </c>
      <c r="F15" s="39">
        <f t="shared" si="3"/>
        <v>133207.8847</v>
      </c>
      <c r="G15" s="39">
        <f t="shared" si="3"/>
        <v>29070.215010000004</v>
      </c>
      <c r="H15" s="39">
        <f t="shared" si="3"/>
        <v>23522.3</v>
      </c>
      <c r="I15" s="39">
        <f t="shared" si="3"/>
        <v>19775.5</v>
      </c>
      <c r="J15" s="39">
        <f t="shared" si="3"/>
        <v>8708.1</v>
      </c>
      <c r="K15" s="126" t="s">
        <v>62</v>
      </c>
    </row>
    <row r="16" spans="1:12" ht="15">
      <c r="A16" s="8" t="s">
        <v>134</v>
      </c>
      <c r="B16" s="22" t="s">
        <v>4</v>
      </c>
      <c r="C16" s="90">
        <f>SUM(D16:J16)</f>
        <v>202110.51593</v>
      </c>
      <c r="D16" s="90">
        <f aca="true" t="shared" si="4" ref="D16:J16">D30+D120+D188+D208+D238+D271+D340+D359</f>
        <v>44727.8</v>
      </c>
      <c r="E16" s="90">
        <f t="shared" si="4"/>
        <v>50411.3</v>
      </c>
      <c r="F16" s="90">
        <f t="shared" si="4"/>
        <v>34707.97051</v>
      </c>
      <c r="G16" s="90">
        <f t="shared" si="4"/>
        <v>20257.545420000002</v>
      </c>
      <c r="H16" s="90">
        <f t="shared" si="4"/>
        <v>23522.3</v>
      </c>
      <c r="I16" s="90">
        <f t="shared" si="4"/>
        <v>19775.5</v>
      </c>
      <c r="J16" s="90">
        <f t="shared" si="4"/>
        <v>8708.1</v>
      </c>
      <c r="K16" s="133"/>
      <c r="L16" s="21"/>
    </row>
    <row r="17" spans="1:11" ht="15">
      <c r="A17" s="8" t="s">
        <v>135</v>
      </c>
      <c r="B17" s="22" t="s">
        <v>5</v>
      </c>
      <c r="C17" s="90">
        <f>SUM(D17:J17)</f>
        <v>329148.11326</v>
      </c>
      <c r="D17" s="90">
        <f>D121+D209+D31</f>
        <v>106216.09999999999</v>
      </c>
      <c r="E17" s="90">
        <f>E121+E209+E31</f>
        <v>134758.1</v>
      </c>
      <c r="F17" s="90">
        <f>F121+F209</f>
        <v>80502.25126</v>
      </c>
      <c r="G17" s="90">
        <f>G121+G209</f>
        <v>7671.662</v>
      </c>
      <c r="H17" s="90">
        <f>H121+H209</f>
        <v>0</v>
      </c>
      <c r="I17" s="90">
        <f>I121+I209</f>
        <v>0</v>
      </c>
      <c r="J17" s="90">
        <f>J121+J209</f>
        <v>0</v>
      </c>
      <c r="K17" s="133"/>
    </row>
    <row r="18" spans="1:13" ht="15">
      <c r="A18" s="8" t="s">
        <v>136</v>
      </c>
      <c r="B18" s="22" t="s">
        <v>55</v>
      </c>
      <c r="C18" s="90">
        <f>SUM(D18:J18)</f>
        <v>187456.27052</v>
      </c>
      <c r="D18" s="90">
        <f>D210</f>
        <v>81818</v>
      </c>
      <c r="E18" s="90">
        <f aca="true" t="shared" si="5" ref="E18:J18">E210</f>
        <v>86499.6</v>
      </c>
      <c r="F18" s="90">
        <f t="shared" si="5"/>
        <v>17997.66293</v>
      </c>
      <c r="G18" s="90">
        <f t="shared" si="5"/>
        <v>1141.00759</v>
      </c>
      <c r="H18" s="90">
        <f t="shared" si="5"/>
        <v>0</v>
      </c>
      <c r="I18" s="90">
        <f t="shared" si="5"/>
        <v>0</v>
      </c>
      <c r="J18" s="90">
        <f t="shared" si="5"/>
        <v>0</v>
      </c>
      <c r="K18" s="127"/>
      <c r="M18" s="21"/>
    </row>
    <row r="19" spans="1:12" ht="15">
      <c r="A19" s="24" t="s">
        <v>137</v>
      </c>
      <c r="B19" s="23" t="s">
        <v>7</v>
      </c>
      <c r="C19" s="39">
        <f>SUM(C20:C21)</f>
        <v>449440.46288</v>
      </c>
      <c r="D19" s="39">
        <f>SUM(D20:D21)</f>
        <v>51065</v>
      </c>
      <c r="E19" s="39">
        <f aca="true" t="shared" si="6" ref="E19:J19">SUM(E20:E21)</f>
        <v>76570.15999999999</v>
      </c>
      <c r="F19" s="39">
        <f t="shared" si="6"/>
        <v>83414.70288000001</v>
      </c>
      <c r="G19" s="39">
        <f t="shared" si="6"/>
        <v>67128.9</v>
      </c>
      <c r="H19" s="39">
        <f t="shared" si="6"/>
        <v>57858.7</v>
      </c>
      <c r="I19" s="39">
        <f t="shared" si="6"/>
        <v>44986.9</v>
      </c>
      <c r="J19" s="39">
        <f t="shared" si="6"/>
        <v>68416.1</v>
      </c>
      <c r="K19" s="126" t="s">
        <v>62</v>
      </c>
      <c r="L19" s="21"/>
    </row>
    <row r="20" spans="1:11" ht="15">
      <c r="A20" s="24" t="s">
        <v>138</v>
      </c>
      <c r="B20" s="22" t="s">
        <v>4</v>
      </c>
      <c r="C20" s="40">
        <f>SUM(D20:J20)</f>
        <v>442200.46288</v>
      </c>
      <c r="D20" s="40">
        <f aca="true" t="shared" si="7" ref="D20:J20">D45+D166+D197+D226+D280+D349+D375+D247+D328</f>
        <v>48065</v>
      </c>
      <c r="E20" s="40">
        <f t="shared" si="7"/>
        <v>76223.95999999999</v>
      </c>
      <c r="F20" s="40">
        <f t="shared" si="7"/>
        <v>82439.60288</v>
      </c>
      <c r="G20" s="40">
        <f t="shared" si="7"/>
        <v>66144.4</v>
      </c>
      <c r="H20" s="40">
        <f t="shared" si="7"/>
        <v>56885.799999999996</v>
      </c>
      <c r="I20" s="40">
        <f t="shared" si="7"/>
        <v>44025.6</v>
      </c>
      <c r="J20" s="40">
        <f t="shared" si="7"/>
        <v>68416.1</v>
      </c>
      <c r="K20" s="133"/>
    </row>
    <row r="21" spans="1:11" ht="15">
      <c r="A21" s="24" t="s">
        <v>139</v>
      </c>
      <c r="B21" s="26" t="s">
        <v>5</v>
      </c>
      <c r="C21" s="40">
        <f>SUM(D21:J21)</f>
        <v>7240</v>
      </c>
      <c r="D21" s="40">
        <f aca="true" t="shared" si="8" ref="D21:J21">SUM(D167+D374+D46)</f>
        <v>3000</v>
      </c>
      <c r="E21" s="40">
        <f t="shared" si="8"/>
        <v>346.2</v>
      </c>
      <c r="F21" s="40">
        <f t="shared" si="8"/>
        <v>975.1</v>
      </c>
      <c r="G21" s="40">
        <f t="shared" si="8"/>
        <v>984.5</v>
      </c>
      <c r="H21" s="40">
        <f t="shared" si="8"/>
        <v>972.9</v>
      </c>
      <c r="I21" s="40">
        <f t="shared" si="8"/>
        <v>961.3</v>
      </c>
      <c r="J21" s="40">
        <f t="shared" si="8"/>
        <v>0</v>
      </c>
      <c r="K21" s="133"/>
    </row>
    <row r="22" spans="1:15" ht="12" customHeight="1">
      <c r="A22" s="24" t="s">
        <v>140</v>
      </c>
      <c r="B22" s="22" t="s">
        <v>55</v>
      </c>
      <c r="C22" s="40">
        <f>SUM(D22:J22)</f>
        <v>0</v>
      </c>
      <c r="D22" s="90">
        <v>0</v>
      </c>
      <c r="E22" s="90">
        <f aca="true" t="shared" si="9" ref="E22:J22">E167</f>
        <v>0</v>
      </c>
      <c r="F22" s="90">
        <f t="shared" si="9"/>
        <v>0</v>
      </c>
      <c r="G22" s="90">
        <f t="shared" si="9"/>
        <v>0</v>
      </c>
      <c r="H22" s="90">
        <f t="shared" si="9"/>
        <v>0</v>
      </c>
      <c r="I22" s="90">
        <f t="shared" si="9"/>
        <v>0</v>
      </c>
      <c r="J22" s="90">
        <f t="shared" si="9"/>
        <v>0</v>
      </c>
      <c r="K22" s="127"/>
      <c r="O22" s="1"/>
    </row>
    <row r="23" spans="1:11" ht="15.75" customHeight="1">
      <c r="A23" s="24" t="s">
        <v>141</v>
      </c>
      <c r="B23" s="117" t="s">
        <v>19</v>
      </c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1" ht="15">
      <c r="A24" s="24" t="s">
        <v>142</v>
      </c>
      <c r="B24" s="23" t="s">
        <v>8</v>
      </c>
      <c r="C24" s="147">
        <f>SUM(C26+C27)</f>
        <v>190883.34144999998</v>
      </c>
      <c r="D24" s="147">
        <f aca="true" t="shared" si="10" ref="D24:J24">SUM(D26:D27)</f>
        <v>25725.200000000004</v>
      </c>
      <c r="E24" s="147">
        <f t="shared" si="10"/>
        <v>29762.200000000004</v>
      </c>
      <c r="F24" s="147">
        <f t="shared" si="10"/>
        <v>47222.84145</v>
      </c>
      <c r="G24" s="147">
        <f t="shared" si="10"/>
        <v>33128.5</v>
      </c>
      <c r="H24" s="147">
        <f t="shared" si="10"/>
        <v>21980</v>
      </c>
      <c r="I24" s="147">
        <f t="shared" si="10"/>
        <v>5241.3</v>
      </c>
      <c r="J24" s="147">
        <f t="shared" si="10"/>
        <v>27823.3</v>
      </c>
      <c r="K24" s="126" t="s">
        <v>62</v>
      </c>
    </row>
    <row r="25" spans="1:12" ht="15">
      <c r="A25" s="24"/>
      <c r="B25" s="23" t="s">
        <v>9</v>
      </c>
      <c r="C25" s="148"/>
      <c r="D25" s="148"/>
      <c r="E25" s="148"/>
      <c r="F25" s="148"/>
      <c r="G25" s="148"/>
      <c r="H25" s="148"/>
      <c r="I25" s="148"/>
      <c r="J25" s="148"/>
      <c r="K25" s="133"/>
      <c r="L25" s="4"/>
    </row>
    <row r="26" spans="1:14" ht="15">
      <c r="A26" s="24" t="s">
        <v>143</v>
      </c>
      <c r="B26" s="22" t="s">
        <v>4</v>
      </c>
      <c r="C26" s="40">
        <f>SUM(D26:J26)</f>
        <v>182177.94144999998</v>
      </c>
      <c r="D26" s="40">
        <f aca="true" t="shared" si="11" ref="D26:J26">SUM(D30+D45)</f>
        <v>24510.500000000004</v>
      </c>
      <c r="E26" s="40">
        <f t="shared" si="11"/>
        <v>26102.300000000003</v>
      </c>
      <c r="F26" s="40">
        <f t="shared" si="11"/>
        <v>46247.74145</v>
      </c>
      <c r="G26" s="40">
        <f t="shared" si="11"/>
        <v>32165</v>
      </c>
      <c r="H26" s="40">
        <f t="shared" si="11"/>
        <v>21028.1</v>
      </c>
      <c r="I26" s="40">
        <f t="shared" si="11"/>
        <v>4301</v>
      </c>
      <c r="J26" s="40">
        <f t="shared" si="11"/>
        <v>27823.3</v>
      </c>
      <c r="K26" s="133"/>
      <c r="M26" s="1"/>
      <c r="N26" s="1"/>
    </row>
    <row r="27" spans="1:14" ht="15">
      <c r="A27" s="24" t="s">
        <v>144</v>
      </c>
      <c r="B27" s="26" t="s">
        <v>5</v>
      </c>
      <c r="C27" s="40">
        <f>SUM(D27:J27)</f>
        <v>8705.4</v>
      </c>
      <c r="D27" s="40">
        <f aca="true" t="shared" si="12" ref="D27:J27">SUM(D31+D46)</f>
        <v>1214.7</v>
      </c>
      <c r="E27" s="40">
        <f t="shared" si="12"/>
        <v>3659.8999999999996</v>
      </c>
      <c r="F27" s="40">
        <f t="shared" si="12"/>
        <v>975.1</v>
      </c>
      <c r="G27" s="40">
        <f t="shared" si="12"/>
        <v>963.5</v>
      </c>
      <c r="H27" s="40">
        <f t="shared" si="12"/>
        <v>951.9</v>
      </c>
      <c r="I27" s="40">
        <f t="shared" si="12"/>
        <v>940.3</v>
      </c>
      <c r="J27" s="40">
        <f t="shared" si="12"/>
        <v>0</v>
      </c>
      <c r="K27" s="127"/>
      <c r="M27" s="1"/>
      <c r="N27" s="1"/>
    </row>
    <row r="28" spans="1:11" ht="15.75" customHeight="1">
      <c r="A28" s="24" t="s">
        <v>145</v>
      </c>
      <c r="B28" s="94" t="s">
        <v>10</v>
      </c>
      <c r="C28" s="95"/>
      <c r="D28" s="95"/>
      <c r="E28" s="95"/>
      <c r="F28" s="95"/>
      <c r="G28" s="95"/>
      <c r="H28" s="95"/>
      <c r="I28" s="95"/>
      <c r="J28" s="95"/>
      <c r="K28" s="96"/>
    </row>
    <row r="29" spans="1:11" ht="40.5">
      <c r="A29" s="24" t="s">
        <v>146</v>
      </c>
      <c r="B29" s="23" t="s">
        <v>24</v>
      </c>
      <c r="C29" s="47">
        <f>SUM(D29:J29)</f>
        <v>23098.699999999997</v>
      </c>
      <c r="D29" s="47">
        <f>SUM(D30+D31)</f>
        <v>3536.3999999999996</v>
      </c>
      <c r="E29" s="47">
        <f>SUM(E30+E31)</f>
        <v>3674.7</v>
      </c>
      <c r="F29" s="47">
        <f>SUM(F30)</f>
        <v>4819</v>
      </c>
      <c r="G29" s="47">
        <f>SUM(G30)</f>
        <v>3575</v>
      </c>
      <c r="H29" s="47">
        <f>SUM(H30)</f>
        <v>3746.8</v>
      </c>
      <c r="I29" s="47">
        <f>SUM(I30)</f>
        <v>0</v>
      </c>
      <c r="J29" s="47">
        <f>SUM(J30)</f>
        <v>3746.8</v>
      </c>
      <c r="K29" s="126" t="s">
        <v>62</v>
      </c>
    </row>
    <row r="30" spans="1:11" ht="15">
      <c r="A30" s="24" t="s">
        <v>147</v>
      </c>
      <c r="B30" s="22" t="s">
        <v>4</v>
      </c>
      <c r="C30" s="40">
        <f>SUM(D30:J30)</f>
        <v>18570.3</v>
      </c>
      <c r="D30" s="86">
        <f>SUM(D41)</f>
        <v>2321.7</v>
      </c>
      <c r="E30" s="86">
        <f aca="true" t="shared" si="13" ref="E30:J30">SUM(E41)</f>
        <v>361</v>
      </c>
      <c r="F30" s="86">
        <f>SUM(F41)</f>
        <v>4819</v>
      </c>
      <c r="G30" s="86">
        <f t="shared" si="13"/>
        <v>3575</v>
      </c>
      <c r="H30" s="86">
        <f t="shared" si="13"/>
        <v>3746.8</v>
      </c>
      <c r="I30" s="86">
        <f t="shared" si="13"/>
        <v>0</v>
      </c>
      <c r="J30" s="86">
        <f t="shared" si="13"/>
        <v>3746.8</v>
      </c>
      <c r="K30" s="133"/>
    </row>
    <row r="31" spans="1:11" ht="15">
      <c r="A31" s="24" t="s">
        <v>148</v>
      </c>
      <c r="B31" s="26" t="s">
        <v>5</v>
      </c>
      <c r="C31" s="40">
        <f>SUM(D31:J31)</f>
        <v>4528.4</v>
      </c>
      <c r="D31" s="86">
        <f>SUM(D38)</f>
        <v>1214.7</v>
      </c>
      <c r="E31" s="86">
        <f aca="true" t="shared" si="14" ref="E31:J31">SUM(E38)</f>
        <v>3313.7</v>
      </c>
      <c r="F31" s="86">
        <f t="shared" si="14"/>
        <v>0</v>
      </c>
      <c r="G31" s="86">
        <f t="shared" si="14"/>
        <v>0</v>
      </c>
      <c r="H31" s="86">
        <f t="shared" si="14"/>
        <v>0</v>
      </c>
      <c r="I31" s="86">
        <f t="shared" si="14"/>
        <v>0</v>
      </c>
      <c r="J31" s="86">
        <f t="shared" si="14"/>
        <v>0</v>
      </c>
      <c r="K31" s="127"/>
    </row>
    <row r="32" spans="1:11" ht="15" customHeight="1">
      <c r="A32" s="24" t="s">
        <v>149</v>
      </c>
      <c r="B32" s="112" t="s">
        <v>11</v>
      </c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ht="54">
      <c r="A33" s="24" t="s">
        <v>150</v>
      </c>
      <c r="B33" s="11" t="s">
        <v>22</v>
      </c>
      <c r="C33" s="91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115" t="s">
        <v>62</v>
      </c>
    </row>
    <row r="34" spans="1:11" ht="15">
      <c r="A34" s="24" t="s">
        <v>151</v>
      </c>
      <c r="B34" s="10" t="s">
        <v>4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116"/>
    </row>
    <row r="35" spans="1:11" ht="15" customHeight="1">
      <c r="A35" s="24" t="s">
        <v>152</v>
      </c>
      <c r="B35" s="112" t="s">
        <v>12</v>
      </c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1" ht="18.75" customHeight="1">
      <c r="A36" s="24" t="s">
        <v>153</v>
      </c>
      <c r="B36" s="29" t="s">
        <v>2</v>
      </c>
      <c r="C36" s="89">
        <f>SUM(D36:J36)</f>
        <v>23098.699999999997</v>
      </c>
      <c r="D36" s="89">
        <f>SUM(D37:D38)</f>
        <v>3536.3999999999996</v>
      </c>
      <c r="E36" s="89">
        <f aca="true" t="shared" si="15" ref="E36:J36">SUM(E37:E38)</f>
        <v>3674.7</v>
      </c>
      <c r="F36" s="89">
        <f t="shared" si="15"/>
        <v>4819</v>
      </c>
      <c r="G36" s="89">
        <f t="shared" si="15"/>
        <v>3575</v>
      </c>
      <c r="H36" s="89">
        <f t="shared" si="15"/>
        <v>3746.8</v>
      </c>
      <c r="I36" s="89">
        <f t="shared" si="15"/>
        <v>0</v>
      </c>
      <c r="J36" s="89">
        <f t="shared" si="15"/>
        <v>3746.8</v>
      </c>
      <c r="K36" s="115" t="s">
        <v>62</v>
      </c>
    </row>
    <row r="37" spans="1:11" ht="11.25" customHeight="1">
      <c r="A37" s="24" t="s">
        <v>154</v>
      </c>
      <c r="B37" s="10" t="s">
        <v>4</v>
      </c>
      <c r="C37" s="41">
        <f>SUM(D37:J37)</f>
        <v>18570.3</v>
      </c>
      <c r="D37" s="41">
        <f>SUM(D41)</f>
        <v>2321.7</v>
      </c>
      <c r="E37" s="41">
        <f aca="true" t="shared" si="16" ref="E37:J37">SUM(E41)</f>
        <v>361</v>
      </c>
      <c r="F37" s="41">
        <f t="shared" si="16"/>
        <v>4819</v>
      </c>
      <c r="G37" s="41">
        <f t="shared" si="16"/>
        <v>3575</v>
      </c>
      <c r="H37" s="41">
        <f t="shared" si="16"/>
        <v>3746.8</v>
      </c>
      <c r="I37" s="41">
        <f t="shared" si="16"/>
        <v>0</v>
      </c>
      <c r="J37" s="41">
        <f t="shared" si="16"/>
        <v>3746.8</v>
      </c>
      <c r="K37" s="134"/>
    </row>
    <row r="38" spans="1:11" ht="11.25" customHeight="1">
      <c r="A38" s="24" t="s">
        <v>155</v>
      </c>
      <c r="B38" s="26" t="s">
        <v>5</v>
      </c>
      <c r="C38" s="41">
        <f>SUM(D38:J38)</f>
        <v>4528.4</v>
      </c>
      <c r="D38" s="41">
        <f>SUM(D42)</f>
        <v>1214.7</v>
      </c>
      <c r="E38" s="41">
        <f aca="true" t="shared" si="17" ref="E38:J38">SUM(E42)</f>
        <v>3313.7</v>
      </c>
      <c r="F38" s="41">
        <f t="shared" si="17"/>
        <v>0</v>
      </c>
      <c r="G38" s="41">
        <f t="shared" si="17"/>
        <v>0</v>
      </c>
      <c r="H38" s="41">
        <f t="shared" si="17"/>
        <v>0</v>
      </c>
      <c r="I38" s="41">
        <f t="shared" si="17"/>
        <v>0</v>
      </c>
      <c r="J38" s="41">
        <f t="shared" si="17"/>
        <v>0</v>
      </c>
      <c r="K38" s="116"/>
    </row>
    <row r="39" spans="1:11" ht="15" customHeight="1">
      <c r="A39" s="24" t="s">
        <v>156</v>
      </c>
      <c r="B39" s="101" t="s">
        <v>25</v>
      </c>
      <c r="C39" s="102"/>
      <c r="D39" s="102"/>
      <c r="E39" s="102"/>
      <c r="F39" s="102"/>
      <c r="G39" s="102"/>
      <c r="H39" s="102"/>
      <c r="I39" s="102"/>
      <c r="J39" s="102"/>
      <c r="K39" s="103"/>
    </row>
    <row r="40" spans="1:11" ht="15" customHeight="1">
      <c r="A40" s="24" t="s">
        <v>157</v>
      </c>
      <c r="B40" s="9" t="s">
        <v>18</v>
      </c>
      <c r="C40" s="36">
        <f>SUM(D40:J40)</f>
        <v>23098.699999999997</v>
      </c>
      <c r="D40" s="36">
        <f>D41+D42</f>
        <v>3536.3999999999996</v>
      </c>
      <c r="E40" s="36">
        <f>SUM(E41:E42)</f>
        <v>3674.7</v>
      </c>
      <c r="F40" s="36">
        <f>SUM(F41)</f>
        <v>4819</v>
      </c>
      <c r="G40" s="36">
        <f>SUM(G41)</f>
        <v>3575</v>
      </c>
      <c r="H40" s="36">
        <f>SUM(H41)</f>
        <v>3746.8</v>
      </c>
      <c r="I40" s="36">
        <f>SUM(I41)</f>
        <v>0</v>
      </c>
      <c r="J40" s="36">
        <f>SUM(J41)</f>
        <v>3746.8</v>
      </c>
      <c r="K40" s="110">
        <v>4</v>
      </c>
    </row>
    <row r="41" spans="1:11" ht="15">
      <c r="A41" s="24" t="s">
        <v>158</v>
      </c>
      <c r="B41" s="18" t="s">
        <v>4</v>
      </c>
      <c r="C41" s="68">
        <f>SUM(D41:J41)</f>
        <v>18570.3</v>
      </c>
      <c r="D41" s="68">
        <v>2321.7</v>
      </c>
      <c r="E41" s="84">
        <v>361</v>
      </c>
      <c r="F41" s="84">
        <v>4819</v>
      </c>
      <c r="G41" s="84">
        <v>3575</v>
      </c>
      <c r="H41" s="84">
        <v>3746.8</v>
      </c>
      <c r="I41" s="84">
        <v>0</v>
      </c>
      <c r="J41" s="84">
        <v>3746.8</v>
      </c>
      <c r="K41" s="138"/>
    </row>
    <row r="42" spans="1:11" ht="15">
      <c r="A42" s="24" t="s">
        <v>159</v>
      </c>
      <c r="B42" s="14" t="s">
        <v>5</v>
      </c>
      <c r="C42" s="37">
        <f>D42+E42+F42+G42+H42+I42+J42</f>
        <v>4528.4</v>
      </c>
      <c r="D42" s="37">
        <v>1214.7</v>
      </c>
      <c r="E42" s="51">
        <v>3313.7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111"/>
    </row>
    <row r="43" spans="1:11" ht="15" customHeight="1">
      <c r="A43" s="24" t="s">
        <v>160</v>
      </c>
      <c r="B43" s="112" t="s">
        <v>13</v>
      </c>
      <c r="C43" s="113"/>
      <c r="D43" s="113"/>
      <c r="E43" s="113"/>
      <c r="F43" s="113"/>
      <c r="G43" s="113"/>
      <c r="H43" s="113"/>
      <c r="I43" s="113"/>
      <c r="J43" s="113"/>
      <c r="K43" s="114"/>
    </row>
    <row r="44" spans="1:14" ht="40.5">
      <c r="A44" s="24" t="s">
        <v>161</v>
      </c>
      <c r="B44" s="23" t="s">
        <v>14</v>
      </c>
      <c r="C44" s="47">
        <f>SUM(D44:J44)</f>
        <v>167784.64145</v>
      </c>
      <c r="D44" s="47">
        <f aca="true" t="shared" si="18" ref="D44:J44">SUM(D45:D46)</f>
        <v>22188.800000000003</v>
      </c>
      <c r="E44" s="47">
        <f t="shared" si="18"/>
        <v>26087.500000000004</v>
      </c>
      <c r="F44" s="47">
        <f t="shared" si="18"/>
        <v>42403.84145</v>
      </c>
      <c r="G44" s="47">
        <f t="shared" si="18"/>
        <v>29553.5</v>
      </c>
      <c r="H44" s="47">
        <f t="shared" si="18"/>
        <v>18233.2</v>
      </c>
      <c r="I44" s="47">
        <f t="shared" si="18"/>
        <v>5241.3</v>
      </c>
      <c r="J44" s="47">
        <f t="shared" si="18"/>
        <v>24076.5</v>
      </c>
      <c r="K44" s="149" t="s">
        <v>62</v>
      </c>
      <c r="N44" s="21">
        <f>SUM(E41+E49)</f>
        <v>797</v>
      </c>
    </row>
    <row r="45" spans="1:14" ht="15">
      <c r="A45" s="24" t="s">
        <v>162</v>
      </c>
      <c r="B45" s="22" t="s">
        <v>4</v>
      </c>
      <c r="C45" s="86">
        <f>SUM(D45:J45)</f>
        <v>163607.64145</v>
      </c>
      <c r="D45" s="86">
        <f>SUM(D56+D65+D68+D71+D49+D112)</f>
        <v>22188.800000000003</v>
      </c>
      <c r="E45" s="86">
        <f aca="true" t="shared" si="19" ref="E45:J45">SUM(E56+E65+E68+E71+E49+E112)</f>
        <v>25741.300000000003</v>
      </c>
      <c r="F45" s="86">
        <f>SUM(F56+F65+F68+F71+F49+F112)</f>
        <v>41428.74145</v>
      </c>
      <c r="G45" s="86">
        <f t="shared" si="19"/>
        <v>28590</v>
      </c>
      <c r="H45" s="86">
        <f t="shared" si="19"/>
        <v>17281.3</v>
      </c>
      <c r="I45" s="86">
        <f t="shared" si="19"/>
        <v>4301</v>
      </c>
      <c r="J45" s="86">
        <f t="shared" si="19"/>
        <v>24076.5</v>
      </c>
      <c r="K45" s="150"/>
      <c r="M45" s="28"/>
      <c r="N45" s="28"/>
    </row>
    <row r="46" spans="1:14" ht="15">
      <c r="A46" s="24" t="s">
        <v>163</v>
      </c>
      <c r="B46" s="14" t="s">
        <v>5</v>
      </c>
      <c r="C46" s="86">
        <f>SUM(D46:J46)</f>
        <v>4177</v>
      </c>
      <c r="D46" s="86">
        <f>SUM(D72)</f>
        <v>0</v>
      </c>
      <c r="E46" s="86">
        <f>SUM(E72)</f>
        <v>346.2</v>
      </c>
      <c r="F46" s="86">
        <f>SUM(F113)</f>
        <v>975.1</v>
      </c>
      <c r="G46" s="86">
        <f>SUM(G113)</f>
        <v>963.5</v>
      </c>
      <c r="H46" s="86">
        <f>SUM(H113)</f>
        <v>951.9</v>
      </c>
      <c r="I46" s="86">
        <f>SUM(I113)</f>
        <v>940.3</v>
      </c>
      <c r="J46" s="86">
        <f>SUM(J113)</f>
        <v>0</v>
      </c>
      <c r="K46" s="151"/>
      <c r="M46" s="28"/>
      <c r="N46" s="28"/>
    </row>
    <row r="47" spans="1:14" ht="15" customHeight="1">
      <c r="A47" s="24" t="s">
        <v>164</v>
      </c>
      <c r="B47" s="101" t="s">
        <v>25</v>
      </c>
      <c r="C47" s="102"/>
      <c r="D47" s="102"/>
      <c r="E47" s="102"/>
      <c r="F47" s="102"/>
      <c r="G47" s="102"/>
      <c r="H47" s="102"/>
      <c r="I47" s="102"/>
      <c r="J47" s="102"/>
      <c r="K47" s="103"/>
      <c r="M47" s="28"/>
      <c r="N47" s="28"/>
    </row>
    <row r="48" spans="1:14" ht="15">
      <c r="A48" s="24" t="s">
        <v>165</v>
      </c>
      <c r="B48" s="9" t="s">
        <v>18</v>
      </c>
      <c r="C48" s="36">
        <f>SUM(D48:J48)</f>
        <v>3427.9</v>
      </c>
      <c r="D48" s="36">
        <f>D49+D50</f>
        <v>310.9</v>
      </c>
      <c r="E48" s="36">
        <f aca="true" t="shared" si="20" ref="E48:J48">SUM(E49)</f>
        <v>436</v>
      </c>
      <c r="F48" s="36">
        <f t="shared" si="20"/>
        <v>2681</v>
      </c>
      <c r="G48" s="36">
        <f t="shared" si="20"/>
        <v>0</v>
      </c>
      <c r="H48" s="36">
        <f t="shared" si="20"/>
        <v>0</v>
      </c>
      <c r="I48" s="36">
        <f t="shared" si="20"/>
        <v>0</v>
      </c>
      <c r="J48" s="36">
        <f t="shared" si="20"/>
        <v>0</v>
      </c>
      <c r="K48" s="110">
        <v>4</v>
      </c>
      <c r="M48" s="28"/>
      <c r="N48" s="28"/>
    </row>
    <row r="49" spans="1:14" ht="15">
      <c r="A49" s="24" t="s">
        <v>166</v>
      </c>
      <c r="B49" s="18" t="s">
        <v>4</v>
      </c>
      <c r="C49" s="68">
        <f>SUM(D49:J49)</f>
        <v>3427.9</v>
      </c>
      <c r="D49" s="68">
        <v>310.9</v>
      </c>
      <c r="E49" s="84">
        <v>436</v>
      </c>
      <c r="F49" s="84">
        <v>2681</v>
      </c>
      <c r="G49" s="84">
        <v>0</v>
      </c>
      <c r="H49" s="84">
        <f>SUM(G49)</f>
        <v>0</v>
      </c>
      <c r="I49" s="84">
        <f>SUM(H49)</f>
        <v>0</v>
      </c>
      <c r="J49" s="84">
        <f>SUM(I49)</f>
        <v>0</v>
      </c>
      <c r="K49" s="138"/>
      <c r="M49" s="28"/>
      <c r="N49" s="28"/>
    </row>
    <row r="50" spans="1:14" ht="15">
      <c r="A50" s="24" t="s">
        <v>167</v>
      </c>
      <c r="B50" s="14" t="s">
        <v>5</v>
      </c>
      <c r="C50" s="37">
        <f>D50+E50+F50+G50+H50+I50+J50</f>
        <v>0</v>
      </c>
      <c r="D50" s="37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111"/>
      <c r="M50" s="28"/>
      <c r="N50" s="28"/>
    </row>
    <row r="51" spans="1:14" ht="16.5" customHeight="1">
      <c r="A51" s="24" t="s">
        <v>168</v>
      </c>
      <c r="B51" s="101" t="s">
        <v>105</v>
      </c>
      <c r="C51" s="102"/>
      <c r="D51" s="102"/>
      <c r="E51" s="102"/>
      <c r="F51" s="102"/>
      <c r="G51" s="102"/>
      <c r="H51" s="102"/>
      <c r="I51" s="102"/>
      <c r="J51" s="102"/>
      <c r="K51" s="103"/>
      <c r="M51" s="28"/>
      <c r="N51" s="28"/>
    </row>
    <row r="52" spans="1:14" ht="15">
      <c r="A52" s="24" t="s">
        <v>169</v>
      </c>
      <c r="B52" s="9" t="s">
        <v>18</v>
      </c>
      <c r="C52" s="36">
        <f>SUM(D52:J52)</f>
        <v>0</v>
      </c>
      <c r="D52" s="36">
        <f>D53+D54</f>
        <v>0</v>
      </c>
      <c r="E52" s="36">
        <f aca="true" t="shared" si="21" ref="E52:J52">SUM(E53)</f>
        <v>0</v>
      </c>
      <c r="F52" s="36">
        <f t="shared" si="21"/>
        <v>0</v>
      </c>
      <c r="G52" s="36">
        <f t="shared" si="21"/>
        <v>0</v>
      </c>
      <c r="H52" s="36">
        <f t="shared" si="21"/>
        <v>0</v>
      </c>
      <c r="I52" s="36">
        <f t="shared" si="21"/>
        <v>0</v>
      </c>
      <c r="J52" s="36">
        <f t="shared" si="21"/>
        <v>0</v>
      </c>
      <c r="K52" s="110">
        <v>5</v>
      </c>
      <c r="M52" s="28"/>
      <c r="N52" s="28"/>
    </row>
    <row r="53" spans="1:14" ht="15">
      <c r="A53" s="24" t="s">
        <v>170</v>
      </c>
      <c r="B53" s="18" t="s">
        <v>4</v>
      </c>
      <c r="C53" s="68">
        <f>SUM(D53:J53)</f>
        <v>0</v>
      </c>
      <c r="D53" s="68">
        <v>0</v>
      </c>
      <c r="E53" s="84">
        <v>0</v>
      </c>
      <c r="F53" s="84">
        <v>0</v>
      </c>
      <c r="G53" s="84">
        <v>0</v>
      </c>
      <c r="H53" s="84">
        <f>SUM(G53)</f>
        <v>0</v>
      </c>
      <c r="I53" s="84">
        <f>SUM(H53)</f>
        <v>0</v>
      </c>
      <c r="J53" s="84">
        <f>SUM(I53)</f>
        <v>0</v>
      </c>
      <c r="K53" s="111"/>
      <c r="M53" s="28"/>
      <c r="N53" s="28"/>
    </row>
    <row r="54" spans="1:14" ht="15" customHeight="1">
      <c r="A54" s="24" t="s">
        <v>171</v>
      </c>
      <c r="B54" s="107" t="s">
        <v>92</v>
      </c>
      <c r="C54" s="108"/>
      <c r="D54" s="108"/>
      <c r="E54" s="108"/>
      <c r="F54" s="108"/>
      <c r="G54" s="108"/>
      <c r="H54" s="108"/>
      <c r="I54" s="108"/>
      <c r="J54" s="108"/>
      <c r="K54" s="109"/>
      <c r="M54" s="2"/>
      <c r="N54" s="2"/>
    </row>
    <row r="55" spans="1:14" ht="15">
      <c r="A55" s="24" t="s">
        <v>172</v>
      </c>
      <c r="B55" s="9" t="s">
        <v>30</v>
      </c>
      <c r="C55" s="36">
        <f>SUM(D55:J55)</f>
        <v>75356.4908</v>
      </c>
      <c r="D55" s="36">
        <f aca="true" t="shared" si="22" ref="D55:J55">SUM(D56)</f>
        <v>12001</v>
      </c>
      <c r="E55" s="36">
        <f t="shared" si="22"/>
        <v>12600</v>
      </c>
      <c r="F55" s="36">
        <f t="shared" si="22"/>
        <v>18150.6908</v>
      </c>
      <c r="G55" s="36">
        <f t="shared" si="22"/>
        <v>13000</v>
      </c>
      <c r="H55" s="36">
        <f t="shared" si="22"/>
        <v>6404.8</v>
      </c>
      <c r="I55" s="36">
        <f t="shared" si="22"/>
        <v>0</v>
      </c>
      <c r="J55" s="36">
        <f t="shared" si="22"/>
        <v>13200</v>
      </c>
      <c r="K55" s="110" t="s">
        <v>121</v>
      </c>
      <c r="M55" s="2"/>
      <c r="N55" s="2"/>
    </row>
    <row r="56" spans="1:14" ht="15">
      <c r="A56" s="24" t="s">
        <v>173</v>
      </c>
      <c r="B56" s="10" t="s">
        <v>4</v>
      </c>
      <c r="C56" s="51">
        <f>SUM(D56:J56)</f>
        <v>75356.4908</v>
      </c>
      <c r="D56" s="51">
        <f aca="true" t="shared" si="23" ref="D56:J56">SUM(D59+D62)</f>
        <v>12001</v>
      </c>
      <c r="E56" s="51">
        <f t="shared" si="23"/>
        <v>12600</v>
      </c>
      <c r="F56" s="51">
        <f t="shared" si="23"/>
        <v>18150.6908</v>
      </c>
      <c r="G56" s="51">
        <f t="shared" si="23"/>
        <v>13000</v>
      </c>
      <c r="H56" s="51">
        <f t="shared" si="23"/>
        <v>6404.8</v>
      </c>
      <c r="I56" s="51">
        <f t="shared" si="23"/>
        <v>0</v>
      </c>
      <c r="J56" s="51">
        <f t="shared" si="23"/>
        <v>13200</v>
      </c>
      <c r="K56" s="111"/>
      <c r="M56" s="2"/>
      <c r="N56" s="2"/>
    </row>
    <row r="57" spans="1:14" ht="15" customHeight="1">
      <c r="A57" s="24" t="s">
        <v>174</v>
      </c>
      <c r="B57" s="104" t="s">
        <v>119</v>
      </c>
      <c r="C57" s="105"/>
      <c r="D57" s="105"/>
      <c r="E57" s="105"/>
      <c r="F57" s="105"/>
      <c r="G57" s="105"/>
      <c r="H57" s="105"/>
      <c r="I57" s="105"/>
      <c r="J57" s="105"/>
      <c r="K57" s="106"/>
      <c r="M57" s="2"/>
      <c r="N57" s="2"/>
    </row>
    <row r="58" spans="1:14" ht="15">
      <c r="A58" s="24" t="s">
        <v>175</v>
      </c>
      <c r="B58" s="17" t="s">
        <v>42</v>
      </c>
      <c r="C58" s="61">
        <f>SUM(D58:J58)</f>
        <v>47709.590800000005</v>
      </c>
      <c r="D58" s="61">
        <f>SUM(D59)</f>
        <v>8644.1</v>
      </c>
      <c r="E58" s="61">
        <f aca="true" t="shared" si="24" ref="E58:J58">SUM(E59)</f>
        <v>8800</v>
      </c>
      <c r="F58" s="61">
        <f t="shared" si="24"/>
        <v>10660.6908</v>
      </c>
      <c r="G58" s="61">
        <f t="shared" si="24"/>
        <v>8000</v>
      </c>
      <c r="H58" s="61">
        <f t="shared" si="24"/>
        <v>2404.8</v>
      </c>
      <c r="I58" s="61">
        <f t="shared" si="24"/>
        <v>0</v>
      </c>
      <c r="J58" s="61">
        <f t="shared" si="24"/>
        <v>9200</v>
      </c>
      <c r="K58" s="110" t="s">
        <v>121</v>
      </c>
      <c r="M58" s="2"/>
      <c r="N58" s="2"/>
    </row>
    <row r="59" spans="1:14" ht="15">
      <c r="A59" s="24" t="s">
        <v>176</v>
      </c>
      <c r="B59" s="10" t="s">
        <v>4</v>
      </c>
      <c r="C59" s="51">
        <f>SUM(D59:J59)</f>
        <v>47709.590800000005</v>
      </c>
      <c r="D59" s="51">
        <v>8644.1</v>
      </c>
      <c r="E59" s="51">
        <v>8800</v>
      </c>
      <c r="F59" s="51">
        <v>10660.6908</v>
      </c>
      <c r="G59" s="51">
        <v>8000</v>
      </c>
      <c r="H59" s="51">
        <v>2404.8</v>
      </c>
      <c r="I59" s="51">
        <v>0</v>
      </c>
      <c r="J59" s="51">
        <v>9200</v>
      </c>
      <c r="K59" s="111"/>
      <c r="M59" s="2"/>
      <c r="N59" s="2"/>
    </row>
    <row r="60" spans="1:14" ht="15" customHeight="1">
      <c r="A60" s="24" t="s">
        <v>177</v>
      </c>
      <c r="B60" s="104" t="s">
        <v>120</v>
      </c>
      <c r="C60" s="105"/>
      <c r="D60" s="105"/>
      <c r="E60" s="105"/>
      <c r="F60" s="105"/>
      <c r="G60" s="105"/>
      <c r="H60" s="105"/>
      <c r="I60" s="105"/>
      <c r="J60" s="105"/>
      <c r="K60" s="106"/>
      <c r="M60" s="2"/>
      <c r="N60" s="2"/>
    </row>
    <row r="61" spans="1:14" ht="15">
      <c r="A61" s="24" t="s">
        <v>178</v>
      </c>
      <c r="B61" s="17" t="s">
        <v>42</v>
      </c>
      <c r="C61" s="61">
        <f>SUM(D61:J61)</f>
        <v>27646.9</v>
      </c>
      <c r="D61" s="61">
        <f>SUM(D62)</f>
        <v>3356.9</v>
      </c>
      <c r="E61" s="61">
        <f aca="true" t="shared" si="25" ref="E61:J61">SUM(E62)</f>
        <v>3800</v>
      </c>
      <c r="F61" s="61">
        <f t="shared" si="25"/>
        <v>7490</v>
      </c>
      <c r="G61" s="61">
        <f t="shared" si="25"/>
        <v>5000</v>
      </c>
      <c r="H61" s="61">
        <f t="shared" si="25"/>
        <v>4000</v>
      </c>
      <c r="I61" s="61">
        <f t="shared" si="25"/>
        <v>0</v>
      </c>
      <c r="J61" s="61">
        <f t="shared" si="25"/>
        <v>4000</v>
      </c>
      <c r="K61" s="110" t="s">
        <v>121</v>
      </c>
      <c r="M61" s="2"/>
      <c r="N61" s="2"/>
    </row>
    <row r="62" spans="1:14" ht="15">
      <c r="A62" s="24" t="s">
        <v>179</v>
      </c>
      <c r="B62" s="10" t="s">
        <v>4</v>
      </c>
      <c r="C62" s="51">
        <f>SUM(D62:J62)</f>
        <v>27646.9</v>
      </c>
      <c r="D62" s="51">
        <v>3356.9</v>
      </c>
      <c r="E62" s="51">
        <v>3800</v>
      </c>
      <c r="F62" s="51">
        <v>7490</v>
      </c>
      <c r="G62" s="51">
        <v>5000</v>
      </c>
      <c r="H62" s="51">
        <v>4000</v>
      </c>
      <c r="I62" s="51">
        <v>0</v>
      </c>
      <c r="J62" s="51">
        <v>4000</v>
      </c>
      <c r="K62" s="111"/>
      <c r="M62" s="2"/>
      <c r="N62" s="2"/>
    </row>
    <row r="63" spans="1:14" ht="15" customHeight="1">
      <c r="A63" s="24" t="s">
        <v>180</v>
      </c>
      <c r="B63" s="107" t="s">
        <v>93</v>
      </c>
      <c r="C63" s="108"/>
      <c r="D63" s="108"/>
      <c r="E63" s="108"/>
      <c r="F63" s="108"/>
      <c r="G63" s="108"/>
      <c r="H63" s="108"/>
      <c r="I63" s="108"/>
      <c r="J63" s="108"/>
      <c r="K63" s="109"/>
      <c r="M63" s="2"/>
      <c r="N63" s="2"/>
    </row>
    <row r="64" spans="1:14" ht="15">
      <c r="A64" s="24" t="s">
        <v>181</v>
      </c>
      <c r="B64" s="9" t="s">
        <v>18</v>
      </c>
      <c r="C64" s="36">
        <f>SUM(D64:J64)</f>
        <v>20007.94386</v>
      </c>
      <c r="D64" s="36">
        <f aca="true" t="shared" si="26" ref="D64:J64">SUM(D65)</f>
        <v>2890.9</v>
      </c>
      <c r="E64" s="36">
        <f t="shared" si="26"/>
        <v>2148</v>
      </c>
      <c r="F64" s="36">
        <f t="shared" si="26"/>
        <v>3923.84386</v>
      </c>
      <c r="G64" s="36">
        <f t="shared" si="26"/>
        <v>3000</v>
      </c>
      <c r="H64" s="36">
        <f t="shared" si="26"/>
        <v>3302.5</v>
      </c>
      <c r="I64" s="36">
        <f t="shared" si="26"/>
        <v>1440.2</v>
      </c>
      <c r="J64" s="36">
        <f t="shared" si="26"/>
        <v>3302.5</v>
      </c>
      <c r="K64" s="110">
        <v>11</v>
      </c>
      <c r="M64" s="2"/>
      <c r="N64" s="2"/>
    </row>
    <row r="65" spans="1:14" ht="15">
      <c r="A65" s="24" t="s">
        <v>182</v>
      </c>
      <c r="B65" s="10" t="s">
        <v>4</v>
      </c>
      <c r="C65" s="51">
        <f>SUM(D65:J65)</f>
        <v>20007.94386</v>
      </c>
      <c r="D65" s="51">
        <v>2890.9</v>
      </c>
      <c r="E65" s="51">
        <v>2148</v>
      </c>
      <c r="F65" s="51">
        <v>3923.84386</v>
      </c>
      <c r="G65" s="51">
        <v>3000</v>
      </c>
      <c r="H65" s="51">
        <v>3302.5</v>
      </c>
      <c r="I65" s="51">
        <v>1440.2</v>
      </c>
      <c r="J65" s="51">
        <v>3302.5</v>
      </c>
      <c r="K65" s="111"/>
      <c r="M65" s="2"/>
      <c r="N65" s="2"/>
    </row>
    <row r="66" spans="1:14" ht="15" customHeight="1">
      <c r="A66" s="24" t="s">
        <v>183</v>
      </c>
      <c r="B66" s="107" t="s">
        <v>94</v>
      </c>
      <c r="C66" s="108"/>
      <c r="D66" s="108"/>
      <c r="E66" s="108"/>
      <c r="F66" s="108"/>
      <c r="G66" s="108"/>
      <c r="H66" s="108"/>
      <c r="I66" s="108"/>
      <c r="J66" s="108"/>
      <c r="K66" s="109"/>
      <c r="M66" s="2"/>
      <c r="N66" s="2"/>
    </row>
    <row r="67" spans="1:14" ht="15">
      <c r="A67" s="24" t="s">
        <v>184</v>
      </c>
      <c r="B67" s="9" t="s">
        <v>18</v>
      </c>
      <c r="C67" s="36">
        <f>SUM(D67:J67)</f>
        <v>19771.842119999998</v>
      </c>
      <c r="D67" s="36">
        <f aca="true" t="shared" si="27" ref="D67:J67">SUM(D68)</f>
        <v>2263.1</v>
      </c>
      <c r="E67" s="36">
        <f t="shared" si="27"/>
        <v>2306.9</v>
      </c>
      <c r="F67" s="36">
        <f t="shared" si="27"/>
        <v>3619.44212</v>
      </c>
      <c r="G67" s="36">
        <f t="shared" si="27"/>
        <v>3000</v>
      </c>
      <c r="H67" s="36">
        <f t="shared" si="27"/>
        <v>2860.8</v>
      </c>
      <c r="I67" s="36">
        <f t="shared" si="27"/>
        <v>2860.8</v>
      </c>
      <c r="J67" s="36">
        <f t="shared" si="27"/>
        <v>2860.8</v>
      </c>
      <c r="K67" s="110">
        <v>16</v>
      </c>
      <c r="M67" s="2"/>
      <c r="N67" s="2"/>
    </row>
    <row r="68" spans="1:14" ht="15">
      <c r="A68" s="24" t="s">
        <v>185</v>
      </c>
      <c r="B68" s="10" t="s">
        <v>4</v>
      </c>
      <c r="C68" s="51">
        <f>SUM(D68:J68)</f>
        <v>19771.842119999998</v>
      </c>
      <c r="D68" s="51">
        <v>2263.1</v>
      </c>
      <c r="E68" s="51">
        <v>2306.9</v>
      </c>
      <c r="F68" s="51">
        <v>3619.44212</v>
      </c>
      <c r="G68" s="51">
        <v>3000</v>
      </c>
      <c r="H68" s="51">
        <v>2860.8</v>
      </c>
      <c r="I68" s="51">
        <f>SUM(H68)</f>
        <v>2860.8</v>
      </c>
      <c r="J68" s="51">
        <f>SUM(I68)</f>
        <v>2860.8</v>
      </c>
      <c r="K68" s="111"/>
      <c r="M68" s="2"/>
      <c r="N68" s="2"/>
    </row>
    <row r="69" spans="1:11" ht="15" customHeight="1">
      <c r="A69" s="24" t="s">
        <v>186</v>
      </c>
      <c r="B69" s="107" t="s">
        <v>95</v>
      </c>
      <c r="C69" s="108"/>
      <c r="D69" s="108"/>
      <c r="E69" s="108"/>
      <c r="F69" s="108"/>
      <c r="G69" s="108"/>
      <c r="H69" s="108"/>
      <c r="I69" s="108"/>
      <c r="J69" s="108"/>
      <c r="K69" s="109"/>
    </row>
    <row r="70" spans="1:11" ht="15">
      <c r="A70" s="24" t="s">
        <v>187</v>
      </c>
      <c r="B70" s="9" t="s">
        <v>30</v>
      </c>
      <c r="C70" s="36">
        <f>SUM(D70:J70)</f>
        <v>44442.864669999995</v>
      </c>
      <c r="D70" s="36">
        <f>SUM(D71:D72)</f>
        <v>4722.9</v>
      </c>
      <c r="E70" s="36">
        <f aca="true" t="shared" si="28" ref="E70:J70">SUM(E71:E72)</f>
        <v>8596.6</v>
      </c>
      <c r="F70" s="36">
        <f t="shared" si="28"/>
        <v>12256.96467</v>
      </c>
      <c r="G70" s="36">
        <f t="shared" si="28"/>
        <v>9440</v>
      </c>
      <c r="H70" s="36">
        <f t="shared" si="28"/>
        <v>4713.200000000001</v>
      </c>
      <c r="I70" s="36">
        <f t="shared" si="28"/>
        <v>0</v>
      </c>
      <c r="J70" s="36">
        <f t="shared" si="28"/>
        <v>4713.200000000001</v>
      </c>
      <c r="K70" s="110" t="s">
        <v>122</v>
      </c>
    </row>
    <row r="71" spans="1:11" ht="15">
      <c r="A71" s="24" t="s">
        <v>188</v>
      </c>
      <c r="B71" s="10" t="s">
        <v>4</v>
      </c>
      <c r="C71" s="51">
        <f>SUM(D71:J71)</f>
        <v>44096.66467</v>
      </c>
      <c r="D71" s="51">
        <f>SUM(D75+D78+D85+D88+D97+D91+D100+D106+D94+D103+D81)</f>
        <v>4722.9</v>
      </c>
      <c r="E71" s="51">
        <f aca="true" t="shared" si="29" ref="E71:J71">SUM(E75+E78+E85+E88+E97+E91+E100+E106+E94+E103+E81+E109)</f>
        <v>8250.4</v>
      </c>
      <c r="F71" s="51">
        <f>SUM(F75+F78+F85+F88+F97+F91+F100+F106+F94+F103+F81+F109)</f>
        <v>12256.96467</v>
      </c>
      <c r="G71" s="51">
        <f t="shared" si="29"/>
        <v>9440</v>
      </c>
      <c r="H71" s="51">
        <f t="shared" si="29"/>
        <v>4713.200000000001</v>
      </c>
      <c r="I71" s="51">
        <f t="shared" si="29"/>
        <v>0</v>
      </c>
      <c r="J71" s="51">
        <f t="shared" si="29"/>
        <v>4713.200000000001</v>
      </c>
      <c r="K71" s="138"/>
    </row>
    <row r="72" spans="1:11" ht="15">
      <c r="A72" s="24" t="s">
        <v>189</v>
      </c>
      <c r="B72" s="10" t="s">
        <v>5</v>
      </c>
      <c r="C72" s="51">
        <f>SUM(D72:J72)</f>
        <v>346.2</v>
      </c>
      <c r="D72" s="51">
        <f>SUM(D82)</f>
        <v>0</v>
      </c>
      <c r="E72" s="51">
        <f aca="true" t="shared" si="30" ref="E72:J72">SUM(E82)</f>
        <v>346.2</v>
      </c>
      <c r="F72" s="51">
        <f t="shared" si="30"/>
        <v>0</v>
      </c>
      <c r="G72" s="51">
        <f t="shared" si="30"/>
        <v>0</v>
      </c>
      <c r="H72" s="51">
        <f t="shared" si="30"/>
        <v>0</v>
      </c>
      <c r="I72" s="51">
        <f t="shared" si="30"/>
        <v>0</v>
      </c>
      <c r="J72" s="51">
        <f t="shared" si="30"/>
        <v>0</v>
      </c>
      <c r="K72" s="35"/>
    </row>
    <row r="73" spans="1:11" ht="15" customHeight="1">
      <c r="A73" s="24" t="s">
        <v>190</v>
      </c>
      <c r="B73" s="104" t="s">
        <v>47</v>
      </c>
      <c r="C73" s="105"/>
      <c r="D73" s="105"/>
      <c r="E73" s="105"/>
      <c r="F73" s="105"/>
      <c r="G73" s="105"/>
      <c r="H73" s="105"/>
      <c r="I73" s="105"/>
      <c r="J73" s="105"/>
      <c r="K73" s="106"/>
    </row>
    <row r="74" spans="1:11" ht="15">
      <c r="A74" s="24" t="s">
        <v>191</v>
      </c>
      <c r="B74" s="17" t="s">
        <v>42</v>
      </c>
      <c r="C74" s="61">
        <f aca="true" t="shared" si="31" ref="C74:J74">SUM(C75)</f>
        <v>2440.40006</v>
      </c>
      <c r="D74" s="61">
        <f t="shared" si="31"/>
        <v>369.2</v>
      </c>
      <c r="E74" s="61">
        <f t="shared" si="31"/>
        <v>404.9</v>
      </c>
      <c r="F74" s="61">
        <f t="shared" si="31"/>
        <v>384.30006</v>
      </c>
      <c r="G74" s="61">
        <f t="shared" si="31"/>
        <v>400</v>
      </c>
      <c r="H74" s="61">
        <f t="shared" si="31"/>
        <v>441</v>
      </c>
      <c r="I74" s="61">
        <f t="shared" si="31"/>
        <v>0</v>
      </c>
      <c r="J74" s="61">
        <f t="shared" si="31"/>
        <v>441</v>
      </c>
      <c r="K74" s="110">
        <v>17</v>
      </c>
    </row>
    <row r="75" spans="1:11" ht="15">
      <c r="A75" s="24" t="s">
        <v>192</v>
      </c>
      <c r="B75" s="10" t="s">
        <v>4</v>
      </c>
      <c r="C75" s="37">
        <f>SUM(D75:J75)</f>
        <v>2440.40006</v>
      </c>
      <c r="D75" s="37">
        <v>369.2</v>
      </c>
      <c r="E75" s="37">
        <v>404.9</v>
      </c>
      <c r="F75" s="37">
        <v>384.30006</v>
      </c>
      <c r="G75" s="37">
        <v>400</v>
      </c>
      <c r="H75" s="37">
        <v>441</v>
      </c>
      <c r="I75" s="37">
        <v>0</v>
      </c>
      <c r="J75" s="37">
        <v>441</v>
      </c>
      <c r="K75" s="111"/>
    </row>
    <row r="76" spans="1:11" ht="15" customHeight="1">
      <c r="A76" s="24" t="s">
        <v>193</v>
      </c>
      <c r="B76" s="104" t="s">
        <v>53</v>
      </c>
      <c r="C76" s="105"/>
      <c r="D76" s="105"/>
      <c r="E76" s="105"/>
      <c r="F76" s="105"/>
      <c r="G76" s="105"/>
      <c r="H76" s="105"/>
      <c r="I76" s="105"/>
      <c r="J76" s="105"/>
      <c r="K76" s="106"/>
    </row>
    <row r="77" spans="1:11" ht="15">
      <c r="A77" s="24" t="s">
        <v>194</v>
      </c>
      <c r="B77" s="17" t="s">
        <v>42</v>
      </c>
      <c r="C77" s="61">
        <f>SUM(C78)</f>
        <v>6500.2138</v>
      </c>
      <c r="D77" s="61">
        <f>SUM(D78)</f>
        <v>1098.7</v>
      </c>
      <c r="E77" s="61">
        <f aca="true" t="shared" si="32" ref="E77:J77">SUM(E78)</f>
        <v>976.1</v>
      </c>
      <c r="F77" s="61">
        <f t="shared" si="32"/>
        <v>999.8138</v>
      </c>
      <c r="G77" s="61">
        <f t="shared" si="32"/>
        <v>1000</v>
      </c>
      <c r="H77" s="61">
        <f t="shared" si="32"/>
        <v>1212.8</v>
      </c>
      <c r="I77" s="61">
        <f t="shared" si="32"/>
        <v>0</v>
      </c>
      <c r="J77" s="61">
        <f t="shared" si="32"/>
        <v>1212.8</v>
      </c>
      <c r="K77" s="110">
        <v>5</v>
      </c>
    </row>
    <row r="78" spans="1:11" ht="15">
      <c r="A78" s="24" t="s">
        <v>195</v>
      </c>
      <c r="B78" s="10" t="s">
        <v>4</v>
      </c>
      <c r="C78" s="37">
        <f>SUM(D78:J78)</f>
        <v>6500.2138</v>
      </c>
      <c r="D78" s="37">
        <v>1098.7</v>
      </c>
      <c r="E78" s="37">
        <v>976.1</v>
      </c>
      <c r="F78" s="37">
        <v>999.8138</v>
      </c>
      <c r="G78" s="37">
        <v>1000</v>
      </c>
      <c r="H78" s="37">
        <v>1212.8</v>
      </c>
      <c r="I78" s="37">
        <v>0</v>
      </c>
      <c r="J78" s="37">
        <v>1212.8</v>
      </c>
      <c r="K78" s="111"/>
    </row>
    <row r="79" spans="1:11" ht="15" customHeight="1">
      <c r="A79" s="24" t="s">
        <v>196</v>
      </c>
      <c r="B79" s="104" t="s">
        <v>114</v>
      </c>
      <c r="C79" s="105"/>
      <c r="D79" s="105"/>
      <c r="E79" s="105"/>
      <c r="F79" s="105"/>
      <c r="G79" s="105"/>
      <c r="H79" s="105"/>
      <c r="I79" s="105"/>
      <c r="J79" s="105"/>
      <c r="K79" s="106"/>
    </row>
    <row r="80" spans="1:11" ht="15">
      <c r="A80" s="24" t="s">
        <v>197</v>
      </c>
      <c r="B80" s="17" t="s">
        <v>42</v>
      </c>
      <c r="C80" s="61">
        <f>SUM(D80:J80)</f>
        <v>1677.2</v>
      </c>
      <c r="D80" s="61">
        <f>SUM(D81:D82)</f>
        <v>500</v>
      </c>
      <c r="E80" s="61">
        <f aca="true" t="shared" si="33" ref="E80:J80">SUM(E81:E82)</f>
        <v>1177.2</v>
      </c>
      <c r="F80" s="61">
        <f t="shared" si="33"/>
        <v>0</v>
      </c>
      <c r="G80" s="61">
        <f t="shared" si="33"/>
        <v>0</v>
      </c>
      <c r="H80" s="61">
        <f t="shared" si="33"/>
        <v>0</v>
      </c>
      <c r="I80" s="61">
        <f t="shared" si="33"/>
        <v>0</v>
      </c>
      <c r="J80" s="61">
        <f t="shared" si="33"/>
        <v>0</v>
      </c>
      <c r="K80" s="110">
        <v>13</v>
      </c>
    </row>
    <row r="81" spans="1:11" ht="15">
      <c r="A81" s="24" t="s">
        <v>198</v>
      </c>
      <c r="B81" s="14" t="s">
        <v>4</v>
      </c>
      <c r="C81" s="37">
        <f>SUM(D81:J81)</f>
        <v>1331</v>
      </c>
      <c r="D81" s="37">
        <v>500</v>
      </c>
      <c r="E81" s="37">
        <v>831</v>
      </c>
      <c r="F81" s="37">
        <v>0</v>
      </c>
      <c r="G81" s="37">
        <v>0</v>
      </c>
      <c r="H81" s="37">
        <v>0</v>
      </c>
      <c r="I81" s="37">
        <f>SUM(H81)</f>
        <v>0</v>
      </c>
      <c r="J81" s="37">
        <f>SUM(I81)</f>
        <v>0</v>
      </c>
      <c r="K81" s="138"/>
    </row>
    <row r="82" spans="1:11" ht="15">
      <c r="A82" s="24" t="s">
        <v>199</v>
      </c>
      <c r="B82" s="10" t="s">
        <v>5</v>
      </c>
      <c r="C82" s="37">
        <f>SUM(D82:J82)</f>
        <v>346.2</v>
      </c>
      <c r="D82" s="37"/>
      <c r="E82" s="37">
        <v>346.2</v>
      </c>
      <c r="F82" s="37"/>
      <c r="G82" s="37"/>
      <c r="H82" s="37"/>
      <c r="I82" s="37"/>
      <c r="J82" s="37"/>
      <c r="K82" s="111"/>
    </row>
    <row r="83" spans="1:11" ht="15" customHeight="1">
      <c r="A83" s="24" t="s">
        <v>200</v>
      </c>
      <c r="B83" s="104" t="s">
        <v>48</v>
      </c>
      <c r="C83" s="105"/>
      <c r="D83" s="105"/>
      <c r="E83" s="105"/>
      <c r="F83" s="105"/>
      <c r="G83" s="105"/>
      <c r="H83" s="105"/>
      <c r="I83" s="105"/>
      <c r="J83" s="105"/>
      <c r="K83" s="106"/>
    </row>
    <row r="84" spans="1:11" ht="15">
      <c r="A84" s="24" t="s">
        <v>201</v>
      </c>
      <c r="B84" s="17" t="s">
        <v>42</v>
      </c>
      <c r="C84" s="61">
        <f>SUM(C85)</f>
        <v>673.22912</v>
      </c>
      <c r="D84" s="61">
        <f>SUM(D85)</f>
        <v>116.1</v>
      </c>
      <c r="E84" s="61">
        <f aca="true" t="shared" si="34" ref="E84:J84">SUM(E85)</f>
        <v>69.3</v>
      </c>
      <c r="F84" s="61">
        <f t="shared" si="34"/>
        <v>77.02912</v>
      </c>
      <c r="G84" s="61">
        <f t="shared" si="34"/>
        <v>80</v>
      </c>
      <c r="H84" s="61">
        <f t="shared" si="34"/>
        <v>165.4</v>
      </c>
      <c r="I84" s="61">
        <f t="shared" si="34"/>
        <v>0</v>
      </c>
      <c r="J84" s="61">
        <f t="shared" si="34"/>
        <v>165.4</v>
      </c>
      <c r="K84" s="110">
        <v>15</v>
      </c>
    </row>
    <row r="85" spans="1:11" ht="15">
      <c r="A85" s="24" t="s">
        <v>202</v>
      </c>
      <c r="B85" s="10" t="s">
        <v>4</v>
      </c>
      <c r="C85" s="37">
        <f>SUM(D85:J85)</f>
        <v>673.22912</v>
      </c>
      <c r="D85" s="37">
        <v>116.1</v>
      </c>
      <c r="E85" s="37">
        <v>69.3</v>
      </c>
      <c r="F85" s="37">
        <v>77.02912</v>
      </c>
      <c r="G85" s="37">
        <v>80</v>
      </c>
      <c r="H85" s="37">
        <v>165.4</v>
      </c>
      <c r="I85" s="37">
        <v>0</v>
      </c>
      <c r="J85" s="37">
        <v>165.4</v>
      </c>
      <c r="K85" s="111"/>
    </row>
    <row r="86" spans="1:11" ht="15" customHeight="1">
      <c r="A86" s="24" t="s">
        <v>203</v>
      </c>
      <c r="B86" s="104" t="s">
        <v>60</v>
      </c>
      <c r="C86" s="105"/>
      <c r="D86" s="105"/>
      <c r="E86" s="105"/>
      <c r="F86" s="105"/>
      <c r="G86" s="105"/>
      <c r="H86" s="105"/>
      <c r="I86" s="105"/>
      <c r="J86" s="105"/>
      <c r="K86" s="106"/>
    </row>
    <row r="87" spans="1:11" ht="15">
      <c r="A87" s="24" t="s">
        <v>204</v>
      </c>
      <c r="B87" s="17" t="s">
        <v>42</v>
      </c>
      <c r="C87" s="61">
        <f>SUM(C88)</f>
        <v>14561.900000000001</v>
      </c>
      <c r="D87" s="61">
        <f>SUM(D88)</f>
        <v>1685.5</v>
      </c>
      <c r="E87" s="61">
        <f aca="true" t="shared" si="35" ref="E87:J87">SUM(E88)</f>
        <v>2669.2</v>
      </c>
      <c r="F87" s="61">
        <f t="shared" si="35"/>
        <v>2900</v>
      </c>
      <c r="G87" s="61">
        <f t="shared" si="35"/>
        <v>2600</v>
      </c>
      <c r="H87" s="61">
        <f t="shared" si="35"/>
        <v>2353.6</v>
      </c>
      <c r="I87" s="61">
        <f t="shared" si="35"/>
        <v>0</v>
      </c>
      <c r="J87" s="61">
        <f t="shared" si="35"/>
        <v>2353.6</v>
      </c>
      <c r="K87" s="110">
        <v>5</v>
      </c>
    </row>
    <row r="88" spans="1:11" ht="15">
      <c r="A88" s="24" t="s">
        <v>205</v>
      </c>
      <c r="B88" s="10" t="s">
        <v>4</v>
      </c>
      <c r="C88" s="37">
        <f>SUM(D88:J88)</f>
        <v>14561.900000000001</v>
      </c>
      <c r="D88" s="37">
        <v>1685.5</v>
      </c>
      <c r="E88" s="37">
        <v>2669.2</v>
      </c>
      <c r="F88" s="37">
        <v>2900</v>
      </c>
      <c r="G88" s="37">
        <v>2600</v>
      </c>
      <c r="H88" s="37">
        <v>2353.6</v>
      </c>
      <c r="I88" s="37">
        <v>0</v>
      </c>
      <c r="J88" s="37">
        <v>2353.6</v>
      </c>
      <c r="K88" s="111"/>
    </row>
    <row r="89" spans="1:11" ht="15" customHeight="1">
      <c r="A89" s="24" t="s">
        <v>206</v>
      </c>
      <c r="B89" s="104" t="s">
        <v>58</v>
      </c>
      <c r="C89" s="105"/>
      <c r="D89" s="105"/>
      <c r="E89" s="105"/>
      <c r="F89" s="105"/>
      <c r="G89" s="105"/>
      <c r="H89" s="105"/>
      <c r="I89" s="105"/>
      <c r="J89" s="105"/>
      <c r="K89" s="106"/>
    </row>
    <row r="90" spans="1:11" ht="15">
      <c r="A90" s="24" t="s">
        <v>207</v>
      </c>
      <c r="B90" s="17" t="s">
        <v>42</v>
      </c>
      <c r="C90" s="61">
        <f>SUM(C91)</f>
        <v>2474.4</v>
      </c>
      <c r="D90" s="61">
        <f>SUM(D91)</f>
        <v>773.4</v>
      </c>
      <c r="E90" s="61">
        <f aca="true" t="shared" si="36" ref="E90:J90">SUM(E91)</f>
        <v>1701</v>
      </c>
      <c r="F90" s="61">
        <f t="shared" si="36"/>
        <v>0</v>
      </c>
      <c r="G90" s="61">
        <f t="shared" si="36"/>
        <v>0</v>
      </c>
      <c r="H90" s="61">
        <f t="shared" si="36"/>
        <v>0</v>
      </c>
      <c r="I90" s="61">
        <f t="shared" si="36"/>
        <v>0</v>
      </c>
      <c r="J90" s="61">
        <f t="shared" si="36"/>
        <v>0</v>
      </c>
      <c r="K90" s="110">
        <v>5</v>
      </c>
    </row>
    <row r="91" spans="1:11" ht="15">
      <c r="A91" s="24" t="s">
        <v>208</v>
      </c>
      <c r="B91" s="10" t="s">
        <v>4</v>
      </c>
      <c r="C91" s="37">
        <f>SUM(D91:J91)</f>
        <v>2474.4</v>
      </c>
      <c r="D91" s="37">
        <v>773.4</v>
      </c>
      <c r="E91" s="37">
        <v>1701</v>
      </c>
      <c r="F91" s="37">
        <v>0</v>
      </c>
      <c r="G91" s="37">
        <v>0</v>
      </c>
      <c r="H91" s="37">
        <v>0</v>
      </c>
      <c r="I91" s="37">
        <f>SUM(H91)</f>
        <v>0</v>
      </c>
      <c r="J91" s="37">
        <f>SUM(I91)</f>
        <v>0</v>
      </c>
      <c r="K91" s="111"/>
    </row>
    <row r="92" spans="1:11" ht="15" customHeight="1">
      <c r="A92" s="24" t="s">
        <v>209</v>
      </c>
      <c r="B92" s="104" t="s">
        <v>69</v>
      </c>
      <c r="C92" s="105"/>
      <c r="D92" s="105"/>
      <c r="E92" s="105"/>
      <c r="F92" s="105"/>
      <c r="G92" s="105"/>
      <c r="H92" s="105"/>
      <c r="I92" s="105"/>
      <c r="J92" s="105"/>
      <c r="K92" s="106"/>
    </row>
    <row r="93" spans="1:11" ht="15">
      <c r="A93" s="24" t="s">
        <v>210</v>
      </c>
      <c r="B93" s="17" t="s">
        <v>42</v>
      </c>
      <c r="C93" s="61">
        <f>SUM(C94)</f>
        <v>300</v>
      </c>
      <c r="D93" s="61">
        <f>SUM(D94)</f>
        <v>0</v>
      </c>
      <c r="E93" s="61">
        <f aca="true" t="shared" si="37" ref="E93:J93">SUM(E94)</f>
        <v>0</v>
      </c>
      <c r="F93" s="61">
        <f t="shared" si="37"/>
        <v>0</v>
      </c>
      <c r="G93" s="61">
        <f t="shared" si="37"/>
        <v>300</v>
      </c>
      <c r="H93" s="61">
        <f t="shared" si="37"/>
        <v>0</v>
      </c>
      <c r="I93" s="61">
        <f t="shared" si="37"/>
        <v>0</v>
      </c>
      <c r="J93" s="61">
        <f t="shared" si="37"/>
        <v>0</v>
      </c>
      <c r="K93" s="110">
        <v>5</v>
      </c>
    </row>
    <row r="94" spans="1:11" ht="15">
      <c r="A94" s="24" t="s">
        <v>211</v>
      </c>
      <c r="B94" s="10" t="s">
        <v>4</v>
      </c>
      <c r="C94" s="37">
        <f>SUM(D94:J94)</f>
        <v>300</v>
      </c>
      <c r="D94" s="37">
        <v>0</v>
      </c>
      <c r="E94" s="37">
        <v>0</v>
      </c>
      <c r="F94" s="37">
        <v>0</v>
      </c>
      <c r="G94" s="37">
        <v>300</v>
      </c>
      <c r="H94" s="37">
        <v>0</v>
      </c>
      <c r="I94" s="37">
        <f>SUM(H94)</f>
        <v>0</v>
      </c>
      <c r="J94" s="37">
        <f>SUM(I94)</f>
        <v>0</v>
      </c>
      <c r="K94" s="111"/>
    </row>
    <row r="95" spans="1:11" ht="15" customHeight="1">
      <c r="A95" s="24" t="s">
        <v>212</v>
      </c>
      <c r="B95" s="104" t="s">
        <v>52</v>
      </c>
      <c r="C95" s="105"/>
      <c r="D95" s="105"/>
      <c r="E95" s="105"/>
      <c r="F95" s="105"/>
      <c r="G95" s="105"/>
      <c r="H95" s="105"/>
      <c r="I95" s="105"/>
      <c r="J95" s="105"/>
      <c r="K95" s="106"/>
    </row>
    <row r="96" spans="1:11" ht="15">
      <c r="A96" s="24" t="s">
        <v>213</v>
      </c>
      <c r="B96" s="17" t="s">
        <v>42</v>
      </c>
      <c r="C96" s="61">
        <f>SUM(C97)</f>
        <v>1053.4899</v>
      </c>
      <c r="D96" s="61">
        <f>SUM(D97)</f>
        <v>92</v>
      </c>
      <c r="E96" s="61">
        <f aca="true" t="shared" si="38" ref="E96:J96">SUM(E97)</f>
        <v>99.9</v>
      </c>
      <c r="F96" s="61">
        <f t="shared" si="38"/>
        <v>99.9899</v>
      </c>
      <c r="G96" s="61">
        <f t="shared" si="38"/>
        <v>100</v>
      </c>
      <c r="H96" s="61">
        <f t="shared" si="38"/>
        <v>330.8</v>
      </c>
      <c r="I96" s="61">
        <f t="shared" si="38"/>
        <v>0</v>
      </c>
      <c r="J96" s="61">
        <f t="shared" si="38"/>
        <v>330.8</v>
      </c>
      <c r="K96" s="110">
        <v>14</v>
      </c>
    </row>
    <row r="97" spans="1:11" ht="15">
      <c r="A97" s="24" t="s">
        <v>214</v>
      </c>
      <c r="B97" s="10" t="s">
        <v>4</v>
      </c>
      <c r="C97" s="37">
        <f>SUM(D97:J97)</f>
        <v>1053.4899</v>
      </c>
      <c r="D97" s="37">
        <v>92</v>
      </c>
      <c r="E97" s="37">
        <v>99.9</v>
      </c>
      <c r="F97" s="37">
        <v>99.9899</v>
      </c>
      <c r="G97" s="37">
        <v>100</v>
      </c>
      <c r="H97" s="37">
        <v>330.8</v>
      </c>
      <c r="I97" s="37">
        <v>0</v>
      </c>
      <c r="J97" s="37">
        <v>330.8</v>
      </c>
      <c r="K97" s="111"/>
    </row>
    <row r="98" spans="1:11" ht="15" customHeight="1">
      <c r="A98" s="24" t="s">
        <v>215</v>
      </c>
      <c r="B98" s="104" t="s">
        <v>57</v>
      </c>
      <c r="C98" s="105"/>
      <c r="D98" s="105"/>
      <c r="E98" s="105"/>
      <c r="F98" s="105"/>
      <c r="G98" s="105"/>
      <c r="H98" s="105"/>
      <c r="I98" s="105"/>
      <c r="J98" s="105"/>
      <c r="K98" s="106"/>
    </row>
    <row r="99" spans="1:11" ht="15">
      <c r="A99" s="24" t="s">
        <v>216</v>
      </c>
      <c r="B99" s="17" t="s">
        <v>42</v>
      </c>
      <c r="C99" s="61">
        <f>SUM(C100)</f>
        <v>707.2</v>
      </c>
      <c r="D99" s="61">
        <f>SUM(D100)</f>
        <v>88</v>
      </c>
      <c r="E99" s="61">
        <f aca="true" t="shared" si="39" ref="E99:J99">SUM(E100)</f>
        <v>0</v>
      </c>
      <c r="F99" s="61">
        <f t="shared" si="39"/>
        <v>150</v>
      </c>
      <c r="G99" s="61">
        <f t="shared" si="39"/>
        <v>50</v>
      </c>
      <c r="H99" s="61">
        <f t="shared" si="39"/>
        <v>209.6</v>
      </c>
      <c r="I99" s="61">
        <f t="shared" si="39"/>
        <v>0</v>
      </c>
      <c r="J99" s="61">
        <f t="shared" si="39"/>
        <v>209.6</v>
      </c>
      <c r="K99" s="110">
        <v>11</v>
      </c>
    </row>
    <row r="100" spans="1:11" ht="15">
      <c r="A100" s="24" t="s">
        <v>217</v>
      </c>
      <c r="B100" s="10" t="s">
        <v>4</v>
      </c>
      <c r="C100" s="37">
        <f>SUM(D100:J100)</f>
        <v>707.2</v>
      </c>
      <c r="D100" s="37">
        <v>88</v>
      </c>
      <c r="E100" s="37">
        <v>0</v>
      </c>
      <c r="F100" s="37">
        <v>150</v>
      </c>
      <c r="G100" s="37">
        <v>50</v>
      </c>
      <c r="H100" s="37">
        <v>209.6</v>
      </c>
      <c r="I100" s="37">
        <v>0</v>
      </c>
      <c r="J100" s="37">
        <v>209.6</v>
      </c>
      <c r="K100" s="111"/>
    </row>
    <row r="101" spans="1:11" ht="15" customHeight="1">
      <c r="A101" s="24" t="s">
        <v>218</v>
      </c>
      <c r="B101" s="104" t="s">
        <v>70</v>
      </c>
      <c r="C101" s="105"/>
      <c r="D101" s="105"/>
      <c r="E101" s="105"/>
      <c r="F101" s="105"/>
      <c r="G101" s="105"/>
      <c r="H101" s="105"/>
      <c r="I101" s="105"/>
      <c r="J101" s="105"/>
      <c r="K101" s="106"/>
    </row>
    <row r="102" spans="1:11" ht="15">
      <c r="A102" s="24" t="s">
        <v>219</v>
      </c>
      <c r="B102" s="17" t="s">
        <v>42</v>
      </c>
      <c r="C102" s="61">
        <f>SUM(C103)</f>
        <v>1710.25802</v>
      </c>
      <c r="D102" s="61">
        <f>SUM(D103)</f>
        <v>0</v>
      </c>
      <c r="E102" s="61">
        <f aca="true" t="shared" si="40" ref="E102:J102">SUM(E103)</f>
        <v>0</v>
      </c>
      <c r="F102" s="61">
        <f t="shared" si="40"/>
        <v>1710.25802</v>
      </c>
      <c r="G102" s="61">
        <f t="shared" si="40"/>
        <v>0</v>
      </c>
      <c r="H102" s="61">
        <f t="shared" si="40"/>
        <v>0</v>
      </c>
      <c r="I102" s="61">
        <f t="shared" si="40"/>
        <v>0</v>
      </c>
      <c r="J102" s="61">
        <f t="shared" si="40"/>
        <v>0</v>
      </c>
      <c r="K102" s="110">
        <v>6</v>
      </c>
    </row>
    <row r="103" spans="1:11" ht="15">
      <c r="A103" s="24" t="s">
        <v>220</v>
      </c>
      <c r="B103" s="10" t="s">
        <v>4</v>
      </c>
      <c r="C103" s="37">
        <f>SUM(D103:J103)</f>
        <v>1710.25802</v>
      </c>
      <c r="D103" s="37">
        <v>0</v>
      </c>
      <c r="E103" s="37">
        <v>0</v>
      </c>
      <c r="F103" s="37">
        <v>1710.25802</v>
      </c>
      <c r="G103" s="37">
        <v>0</v>
      </c>
      <c r="H103" s="37">
        <v>0</v>
      </c>
      <c r="I103" s="37">
        <f>SUM(H103)</f>
        <v>0</v>
      </c>
      <c r="J103" s="37">
        <f>SUM(I103)</f>
        <v>0</v>
      </c>
      <c r="K103" s="111"/>
    </row>
    <row r="104" spans="1:11" ht="15" customHeight="1">
      <c r="A104" s="24" t="s">
        <v>221</v>
      </c>
      <c r="B104" s="104" t="s">
        <v>67</v>
      </c>
      <c r="C104" s="105"/>
      <c r="D104" s="105"/>
      <c r="E104" s="105"/>
      <c r="F104" s="105"/>
      <c r="G104" s="105"/>
      <c r="H104" s="105"/>
      <c r="I104" s="105"/>
      <c r="J104" s="105"/>
      <c r="K104" s="106"/>
    </row>
    <row r="105" spans="1:11" ht="15">
      <c r="A105" s="24" t="s">
        <v>222</v>
      </c>
      <c r="B105" s="17" t="s">
        <v>42</v>
      </c>
      <c r="C105" s="61">
        <f>SUM(C106)</f>
        <v>12344.573769999999</v>
      </c>
      <c r="D105" s="61">
        <f>SUM(D106)</f>
        <v>0</v>
      </c>
      <c r="E105" s="61">
        <f aca="true" t="shared" si="41" ref="E105:J105">SUM(E106)</f>
        <v>1499</v>
      </c>
      <c r="F105" s="61">
        <f t="shared" si="41"/>
        <v>5935.57377</v>
      </c>
      <c r="G105" s="61">
        <f t="shared" si="41"/>
        <v>4910</v>
      </c>
      <c r="H105" s="61">
        <f t="shared" si="41"/>
        <v>0</v>
      </c>
      <c r="I105" s="61">
        <f t="shared" si="41"/>
        <v>0</v>
      </c>
      <c r="J105" s="61">
        <f t="shared" si="41"/>
        <v>0</v>
      </c>
      <c r="K105" s="110">
        <v>5</v>
      </c>
    </row>
    <row r="106" spans="1:11" ht="15">
      <c r="A106" s="24" t="s">
        <v>223</v>
      </c>
      <c r="B106" s="10" t="s">
        <v>4</v>
      </c>
      <c r="C106" s="37">
        <f>SUM(D106:J106)</f>
        <v>12344.573769999999</v>
      </c>
      <c r="D106" s="37">
        <v>0</v>
      </c>
      <c r="E106" s="37">
        <v>1499</v>
      </c>
      <c r="F106" s="37">
        <v>5935.57377</v>
      </c>
      <c r="G106" s="37">
        <v>4910</v>
      </c>
      <c r="H106" s="37">
        <v>0</v>
      </c>
      <c r="I106" s="37">
        <f>SUM(H106)</f>
        <v>0</v>
      </c>
      <c r="J106" s="37">
        <f>SUM(I106)</f>
        <v>0</v>
      </c>
      <c r="K106" s="111"/>
    </row>
    <row r="107" spans="1:11" ht="15" customHeight="1">
      <c r="A107" s="24" t="s">
        <v>224</v>
      </c>
      <c r="B107" s="104" t="s">
        <v>115</v>
      </c>
      <c r="C107" s="105"/>
      <c r="D107" s="105"/>
      <c r="E107" s="105"/>
      <c r="F107" s="105"/>
      <c r="G107" s="105"/>
      <c r="H107" s="105"/>
      <c r="I107" s="105"/>
      <c r="J107" s="105"/>
      <c r="K107" s="106"/>
    </row>
    <row r="108" spans="1:11" ht="15">
      <c r="A108" s="24" t="s">
        <v>225</v>
      </c>
      <c r="B108" s="17" t="s">
        <v>42</v>
      </c>
      <c r="C108" s="61">
        <f>SUM(C109)</f>
        <v>0</v>
      </c>
      <c r="D108" s="61">
        <f>SUM(D109)</f>
        <v>0</v>
      </c>
      <c r="E108" s="61">
        <f aca="true" t="shared" si="42" ref="E108:J108">SUM(E109)</f>
        <v>0</v>
      </c>
      <c r="F108" s="61">
        <f t="shared" si="42"/>
        <v>0</v>
      </c>
      <c r="G108" s="61">
        <f t="shared" si="42"/>
        <v>0</v>
      </c>
      <c r="H108" s="61">
        <f t="shared" si="42"/>
        <v>0</v>
      </c>
      <c r="I108" s="61">
        <f t="shared" si="42"/>
        <v>0</v>
      </c>
      <c r="J108" s="61">
        <f t="shared" si="42"/>
        <v>0</v>
      </c>
      <c r="K108" s="110">
        <v>5</v>
      </c>
    </row>
    <row r="109" spans="1:11" ht="15">
      <c r="A109" s="24" t="s">
        <v>226</v>
      </c>
      <c r="B109" s="10" t="s">
        <v>4</v>
      </c>
      <c r="C109" s="37">
        <f>SUM(D109:J109)</f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f>SUM(H109)</f>
        <v>0</v>
      </c>
      <c r="J109" s="37">
        <f>SUM(I109)</f>
        <v>0</v>
      </c>
      <c r="K109" s="111"/>
    </row>
    <row r="110" spans="1:11" ht="15" customHeight="1">
      <c r="A110" s="24" t="s">
        <v>227</v>
      </c>
      <c r="B110" s="107" t="s">
        <v>108</v>
      </c>
      <c r="C110" s="108"/>
      <c r="D110" s="108"/>
      <c r="E110" s="108"/>
      <c r="F110" s="108"/>
      <c r="G110" s="108"/>
      <c r="H110" s="108"/>
      <c r="I110" s="108"/>
      <c r="J110" s="108"/>
      <c r="K110" s="109"/>
    </row>
    <row r="111" spans="1:11" ht="15">
      <c r="A111" s="24" t="s">
        <v>228</v>
      </c>
      <c r="B111" s="13" t="s">
        <v>18</v>
      </c>
      <c r="C111" s="42">
        <f>SUM(D111:J111)</f>
        <v>4777.6</v>
      </c>
      <c r="D111" s="42">
        <f>SUM(D112:D113)</f>
        <v>0</v>
      </c>
      <c r="E111" s="42">
        <f aca="true" t="shared" si="43" ref="E111:J111">SUM(E112:E113)</f>
        <v>0</v>
      </c>
      <c r="F111" s="42">
        <f t="shared" si="43"/>
        <v>1771.9</v>
      </c>
      <c r="G111" s="42">
        <f t="shared" si="43"/>
        <v>1113.5</v>
      </c>
      <c r="H111" s="42">
        <f t="shared" si="43"/>
        <v>951.9</v>
      </c>
      <c r="I111" s="42">
        <f t="shared" si="43"/>
        <v>940.3</v>
      </c>
      <c r="J111" s="42">
        <f t="shared" si="43"/>
        <v>0</v>
      </c>
      <c r="K111" s="110">
        <v>13</v>
      </c>
    </row>
    <row r="112" spans="1:11" ht="15">
      <c r="A112" s="24" t="s">
        <v>229</v>
      </c>
      <c r="B112" s="10" t="s">
        <v>4</v>
      </c>
      <c r="C112" s="43">
        <f>SUM(D112:J112)</f>
        <v>946.8</v>
      </c>
      <c r="D112" s="43">
        <v>0</v>
      </c>
      <c r="E112" s="43">
        <v>0</v>
      </c>
      <c r="F112" s="43">
        <v>796.8</v>
      </c>
      <c r="G112" s="43">
        <v>150</v>
      </c>
      <c r="H112" s="43">
        <v>0</v>
      </c>
      <c r="I112" s="43">
        <f>SUM(H112)</f>
        <v>0</v>
      </c>
      <c r="J112" s="43">
        <f>SUM(I112)</f>
        <v>0</v>
      </c>
      <c r="K112" s="138"/>
    </row>
    <row r="113" spans="1:11" ht="15">
      <c r="A113" s="24" t="s">
        <v>230</v>
      </c>
      <c r="B113" s="10" t="s">
        <v>5</v>
      </c>
      <c r="C113" s="43">
        <f>SUM(D113:J113)</f>
        <v>3830.8</v>
      </c>
      <c r="D113" s="43"/>
      <c r="E113" s="43">
        <v>0</v>
      </c>
      <c r="F113" s="43">
        <v>975.1</v>
      </c>
      <c r="G113" s="43">
        <v>963.5</v>
      </c>
      <c r="H113" s="43">
        <v>951.9</v>
      </c>
      <c r="I113" s="43">
        <v>940.3</v>
      </c>
      <c r="J113" s="43"/>
      <c r="K113" s="111"/>
    </row>
    <row r="114" spans="1:11" ht="30.75" customHeight="1">
      <c r="A114" s="24" t="s">
        <v>231</v>
      </c>
      <c r="B114" s="117" t="s">
        <v>23</v>
      </c>
      <c r="C114" s="118"/>
      <c r="D114" s="118"/>
      <c r="E114" s="118"/>
      <c r="F114" s="118"/>
      <c r="G114" s="118"/>
      <c r="H114" s="118"/>
      <c r="I114" s="118"/>
      <c r="J114" s="118"/>
      <c r="K114" s="119"/>
    </row>
    <row r="115" spans="1:12" ht="27">
      <c r="A115" s="24" t="s">
        <v>232</v>
      </c>
      <c r="B115" s="23" t="s">
        <v>26</v>
      </c>
      <c r="C115" s="87">
        <f>SUM(D115:J115)</f>
        <v>99047.46847</v>
      </c>
      <c r="D115" s="87">
        <f aca="true" t="shared" si="44" ref="D115:J115">SUM(D116:D117)</f>
        <v>9165.5</v>
      </c>
      <c r="E115" s="87">
        <f t="shared" si="44"/>
        <v>2961.6</v>
      </c>
      <c r="F115" s="87">
        <f t="shared" si="44"/>
        <v>15455.86781</v>
      </c>
      <c r="G115" s="87">
        <f t="shared" si="44"/>
        <v>16337.20066</v>
      </c>
      <c r="H115" s="87">
        <f t="shared" si="44"/>
        <v>21775.5</v>
      </c>
      <c r="I115" s="87">
        <f t="shared" si="44"/>
        <v>21775.5</v>
      </c>
      <c r="J115" s="87">
        <f t="shared" si="44"/>
        <v>11576.3</v>
      </c>
      <c r="K115" s="139" t="s">
        <v>62</v>
      </c>
      <c r="L115" s="20"/>
    </row>
    <row r="116" spans="1:11" ht="15">
      <c r="A116" s="24" t="s">
        <v>233</v>
      </c>
      <c r="B116" s="22" t="s">
        <v>4</v>
      </c>
      <c r="C116" s="88">
        <f>SUM(D116:J116)</f>
        <v>92703.06847000001</v>
      </c>
      <c r="D116" s="79">
        <f>SUM(D120+D166)</f>
        <v>2821.1000000000004</v>
      </c>
      <c r="E116" s="79">
        <f>SUM(E120+E166)</f>
        <v>2961.6</v>
      </c>
      <c r="F116" s="79">
        <f>F120+F166</f>
        <v>15455.86781</v>
      </c>
      <c r="G116" s="79">
        <f aca="true" t="shared" si="45" ref="G116:J117">SUM(G120+G166)</f>
        <v>16337.20066</v>
      </c>
      <c r="H116" s="79">
        <f t="shared" si="45"/>
        <v>21775.5</v>
      </c>
      <c r="I116" s="79">
        <f>SUM(I120+I166)</f>
        <v>21775.5</v>
      </c>
      <c r="J116" s="79">
        <f t="shared" si="45"/>
        <v>11576.3</v>
      </c>
      <c r="K116" s="140"/>
    </row>
    <row r="117" spans="1:11" ht="15">
      <c r="A117" s="24" t="s">
        <v>234</v>
      </c>
      <c r="B117" s="22" t="s">
        <v>5</v>
      </c>
      <c r="C117" s="88">
        <f>SUM(D117:J117)</f>
        <v>6344.4</v>
      </c>
      <c r="D117" s="79">
        <f>SUM(D121+D167)</f>
        <v>6344.4</v>
      </c>
      <c r="E117" s="79">
        <f>SUM(E121+E167)</f>
        <v>0</v>
      </c>
      <c r="F117" s="79">
        <f>SUM(F121+F167)</f>
        <v>0</v>
      </c>
      <c r="G117" s="79">
        <f t="shared" si="45"/>
        <v>0</v>
      </c>
      <c r="H117" s="79">
        <f t="shared" si="45"/>
        <v>0</v>
      </c>
      <c r="I117" s="79">
        <f t="shared" si="45"/>
        <v>0</v>
      </c>
      <c r="J117" s="79">
        <f t="shared" si="45"/>
        <v>0</v>
      </c>
      <c r="K117" s="141"/>
    </row>
    <row r="118" spans="1:11" ht="15" customHeight="1">
      <c r="A118" s="24" t="s">
        <v>235</v>
      </c>
      <c r="B118" s="144" t="s">
        <v>10</v>
      </c>
      <c r="C118" s="145"/>
      <c r="D118" s="145"/>
      <c r="E118" s="145"/>
      <c r="F118" s="145"/>
      <c r="G118" s="145"/>
      <c r="H118" s="145"/>
      <c r="I118" s="145"/>
      <c r="J118" s="145"/>
      <c r="K118" s="146"/>
    </row>
    <row r="119" spans="1:11" ht="40.5">
      <c r="A119" s="24" t="s">
        <v>236</v>
      </c>
      <c r="B119" s="23" t="s">
        <v>27</v>
      </c>
      <c r="C119" s="47">
        <f aca="true" t="shared" si="46" ref="C119:J119">SUM(C120:C121)</f>
        <v>79965.70985999999</v>
      </c>
      <c r="D119" s="47">
        <f t="shared" si="46"/>
        <v>4173.6</v>
      </c>
      <c r="E119" s="47">
        <f t="shared" si="46"/>
        <v>1420</v>
      </c>
      <c r="F119" s="47">
        <f t="shared" si="46"/>
        <v>14122.6092</v>
      </c>
      <c r="G119" s="47">
        <f t="shared" si="46"/>
        <v>15737.20066</v>
      </c>
      <c r="H119" s="47">
        <f t="shared" si="46"/>
        <v>19775.5</v>
      </c>
      <c r="I119" s="47">
        <f t="shared" si="46"/>
        <v>19775.5</v>
      </c>
      <c r="J119" s="47">
        <f t="shared" si="46"/>
        <v>4961.3</v>
      </c>
      <c r="K119" s="126" t="s">
        <v>62</v>
      </c>
    </row>
    <row r="120" spans="1:11" ht="15">
      <c r="A120" s="24" t="s">
        <v>237</v>
      </c>
      <c r="B120" s="22" t="s">
        <v>4</v>
      </c>
      <c r="C120" s="86">
        <f>SUM(D120:J120)</f>
        <v>76621.30986</v>
      </c>
      <c r="D120" s="86">
        <f aca="true" t="shared" si="47" ref="D120:J121">SUM(D154+D124)</f>
        <v>829.2</v>
      </c>
      <c r="E120" s="86">
        <f t="shared" si="47"/>
        <v>1420</v>
      </c>
      <c r="F120" s="86">
        <f t="shared" si="47"/>
        <v>14122.6092</v>
      </c>
      <c r="G120" s="86">
        <f t="shared" si="47"/>
        <v>15737.20066</v>
      </c>
      <c r="H120" s="86">
        <f t="shared" si="47"/>
        <v>19775.5</v>
      </c>
      <c r="I120" s="86">
        <f t="shared" si="47"/>
        <v>19775.5</v>
      </c>
      <c r="J120" s="86">
        <f t="shared" si="47"/>
        <v>4961.3</v>
      </c>
      <c r="K120" s="133"/>
    </row>
    <row r="121" spans="1:11" ht="15">
      <c r="A121" s="24" t="s">
        <v>238</v>
      </c>
      <c r="B121" s="22" t="s">
        <v>5</v>
      </c>
      <c r="C121" s="86">
        <f>SUM(D121:J121)</f>
        <v>3344.4</v>
      </c>
      <c r="D121" s="86">
        <f t="shared" si="47"/>
        <v>3344.4</v>
      </c>
      <c r="E121" s="86">
        <f t="shared" si="47"/>
        <v>0</v>
      </c>
      <c r="F121" s="86">
        <f t="shared" si="47"/>
        <v>0</v>
      </c>
      <c r="G121" s="86">
        <f t="shared" si="47"/>
        <v>0</v>
      </c>
      <c r="H121" s="86">
        <f t="shared" si="47"/>
        <v>0</v>
      </c>
      <c r="I121" s="86">
        <f t="shared" si="47"/>
        <v>0</v>
      </c>
      <c r="J121" s="86">
        <f t="shared" si="47"/>
        <v>0</v>
      </c>
      <c r="K121" s="127"/>
    </row>
    <row r="122" spans="1:11" ht="18.75" customHeight="1">
      <c r="A122" s="24" t="s">
        <v>239</v>
      </c>
      <c r="B122" s="112" t="s">
        <v>11</v>
      </c>
      <c r="C122" s="113"/>
      <c r="D122" s="113"/>
      <c r="E122" s="113"/>
      <c r="F122" s="113"/>
      <c r="G122" s="113"/>
      <c r="H122" s="113"/>
      <c r="I122" s="113"/>
      <c r="J122" s="113"/>
      <c r="K122" s="114"/>
    </row>
    <row r="123" spans="1:11" ht="39" customHeight="1">
      <c r="A123" s="24" t="s">
        <v>240</v>
      </c>
      <c r="B123" s="13" t="s">
        <v>22</v>
      </c>
      <c r="C123" s="36">
        <f>SUM(D123:J123)</f>
        <v>16859.80986</v>
      </c>
      <c r="D123" s="36">
        <f>SUM(D124:D125)</f>
        <v>0</v>
      </c>
      <c r="E123" s="36">
        <f aca="true" t="shared" si="48" ref="E123:J123">SUM(E124:E125)</f>
        <v>0</v>
      </c>
      <c r="F123" s="36">
        <f t="shared" si="48"/>
        <v>14122.6092</v>
      </c>
      <c r="G123" s="36">
        <f t="shared" si="48"/>
        <v>2737.20066</v>
      </c>
      <c r="H123" s="36">
        <f t="shared" si="48"/>
        <v>0</v>
      </c>
      <c r="I123" s="36">
        <f t="shared" si="48"/>
        <v>0</v>
      </c>
      <c r="J123" s="36">
        <f t="shared" si="48"/>
        <v>0</v>
      </c>
      <c r="K123" s="115" t="s">
        <v>62</v>
      </c>
    </row>
    <row r="124" spans="1:11" ht="12.75" customHeight="1">
      <c r="A124" s="24" t="s">
        <v>241</v>
      </c>
      <c r="B124" s="10" t="s">
        <v>4</v>
      </c>
      <c r="C124" s="37">
        <f>SUM(D124:J124)</f>
        <v>16859.80986</v>
      </c>
      <c r="D124" s="37">
        <f aca="true" t="shared" si="49" ref="D124:I124">SUM(D128+D140+D143+D147+D150)</f>
        <v>0</v>
      </c>
      <c r="E124" s="37">
        <f t="shared" si="49"/>
        <v>0</v>
      </c>
      <c r="F124" s="37">
        <f t="shared" si="49"/>
        <v>14122.6092</v>
      </c>
      <c r="G124" s="37">
        <f t="shared" si="49"/>
        <v>2737.20066</v>
      </c>
      <c r="H124" s="37">
        <f t="shared" si="49"/>
        <v>0</v>
      </c>
      <c r="I124" s="37">
        <f t="shared" si="49"/>
        <v>0</v>
      </c>
      <c r="J124" s="37">
        <v>0</v>
      </c>
      <c r="K124" s="134"/>
    </row>
    <row r="125" spans="1:11" ht="12.75" customHeight="1">
      <c r="A125" s="24" t="s">
        <v>242</v>
      </c>
      <c r="B125" s="14" t="s">
        <v>5</v>
      </c>
      <c r="C125" s="37">
        <f>SUM(D125:J125)</f>
        <v>0</v>
      </c>
      <c r="D125" s="37">
        <f>SUM(D129+D144+D151)</f>
        <v>0</v>
      </c>
      <c r="E125" s="37">
        <f aca="true" t="shared" si="50" ref="E125:J125">SUM(E129+E144+E151)</f>
        <v>0</v>
      </c>
      <c r="F125" s="37">
        <f t="shared" si="50"/>
        <v>0</v>
      </c>
      <c r="G125" s="37">
        <f t="shared" si="50"/>
        <v>0</v>
      </c>
      <c r="H125" s="37">
        <f t="shared" si="50"/>
        <v>0</v>
      </c>
      <c r="I125" s="37">
        <f t="shared" si="50"/>
        <v>0</v>
      </c>
      <c r="J125" s="37">
        <f t="shared" si="50"/>
        <v>0</v>
      </c>
      <c r="K125" s="116"/>
    </row>
    <row r="126" spans="1:11" ht="28.5" customHeight="1">
      <c r="A126" s="24" t="s">
        <v>243</v>
      </c>
      <c r="B126" s="101" t="s">
        <v>73</v>
      </c>
      <c r="C126" s="102"/>
      <c r="D126" s="102"/>
      <c r="E126" s="102"/>
      <c r="F126" s="102"/>
      <c r="G126" s="102"/>
      <c r="H126" s="102"/>
      <c r="I126" s="102"/>
      <c r="J126" s="102"/>
      <c r="K126" s="103"/>
    </row>
    <row r="127" spans="1:11" ht="12.75" customHeight="1">
      <c r="A127" s="24" t="s">
        <v>244</v>
      </c>
      <c r="B127" s="9" t="s">
        <v>18</v>
      </c>
      <c r="C127" s="75">
        <f>SUM(C128:C129)</f>
        <v>14458.20066</v>
      </c>
      <c r="D127" s="75">
        <f>SUM(D128:D129)</f>
        <v>0</v>
      </c>
      <c r="E127" s="75">
        <f aca="true" t="shared" si="51" ref="E127:J127">SUM(E128:E129)</f>
        <v>0</v>
      </c>
      <c r="F127" s="75">
        <f t="shared" si="51"/>
        <v>12330</v>
      </c>
      <c r="G127" s="75">
        <f t="shared" si="51"/>
        <v>2128.20066</v>
      </c>
      <c r="H127" s="75">
        <f t="shared" si="51"/>
        <v>0</v>
      </c>
      <c r="I127" s="75">
        <f t="shared" si="51"/>
        <v>0</v>
      </c>
      <c r="J127" s="75">
        <f t="shared" si="51"/>
        <v>0</v>
      </c>
      <c r="K127" s="115">
        <v>28</v>
      </c>
    </row>
    <row r="128" spans="1:11" ht="12.75" customHeight="1">
      <c r="A128" s="24" t="s">
        <v>245</v>
      </c>
      <c r="B128" s="10" t="s">
        <v>4</v>
      </c>
      <c r="C128" s="76">
        <f>SUM(D128:J128)</f>
        <v>14458.20066</v>
      </c>
      <c r="D128" s="76">
        <v>0</v>
      </c>
      <c r="E128" s="76">
        <v>0</v>
      </c>
      <c r="F128" s="37">
        <f>SUM(F136+F132)</f>
        <v>12330</v>
      </c>
      <c r="G128" s="37">
        <f>SUM(G136+G132)</f>
        <v>2128.20066</v>
      </c>
      <c r="H128" s="51">
        <v>0</v>
      </c>
      <c r="I128" s="51">
        <f aca="true" t="shared" si="52" ref="H128:J129">SUM(H128)</f>
        <v>0</v>
      </c>
      <c r="J128" s="51">
        <f t="shared" si="52"/>
        <v>0</v>
      </c>
      <c r="K128" s="134"/>
    </row>
    <row r="129" spans="1:11" ht="12.75" customHeight="1">
      <c r="A129" s="24" t="s">
        <v>246</v>
      </c>
      <c r="B129" s="10" t="s">
        <v>5</v>
      </c>
      <c r="C129" s="76">
        <f>SUM(D129:J129)</f>
        <v>0</v>
      </c>
      <c r="D129" s="76">
        <v>0</v>
      </c>
      <c r="E129" s="76">
        <v>0</v>
      </c>
      <c r="F129" s="37">
        <v>0</v>
      </c>
      <c r="G129" s="51">
        <v>0</v>
      </c>
      <c r="H129" s="51">
        <f t="shared" si="52"/>
        <v>0</v>
      </c>
      <c r="I129" s="51">
        <f t="shared" si="52"/>
        <v>0</v>
      </c>
      <c r="J129" s="51">
        <f t="shared" si="52"/>
        <v>0</v>
      </c>
      <c r="K129" s="116"/>
    </row>
    <row r="130" spans="1:11" ht="12.75" customHeight="1">
      <c r="A130" s="24" t="s">
        <v>247</v>
      </c>
      <c r="B130" s="104" t="s">
        <v>117</v>
      </c>
      <c r="C130" s="105"/>
      <c r="D130" s="105"/>
      <c r="E130" s="105"/>
      <c r="F130" s="105"/>
      <c r="G130" s="105"/>
      <c r="H130" s="105"/>
      <c r="I130" s="105"/>
      <c r="J130" s="105"/>
      <c r="K130" s="106"/>
    </row>
    <row r="131" spans="1:11" ht="12.75" customHeight="1">
      <c r="A131" s="24" t="s">
        <v>248</v>
      </c>
      <c r="B131" s="17" t="s">
        <v>42</v>
      </c>
      <c r="C131" s="85">
        <f aca="true" t="shared" si="53" ref="C131:J131">SUM(C132)</f>
        <v>283.20066</v>
      </c>
      <c r="D131" s="85">
        <f t="shared" si="53"/>
        <v>0</v>
      </c>
      <c r="E131" s="85">
        <f t="shared" si="53"/>
        <v>0</v>
      </c>
      <c r="F131" s="85">
        <f t="shared" si="53"/>
        <v>283.20066</v>
      </c>
      <c r="G131" s="85">
        <f t="shared" si="53"/>
        <v>0</v>
      </c>
      <c r="H131" s="85">
        <f t="shared" si="53"/>
        <v>0</v>
      </c>
      <c r="I131" s="85">
        <f t="shared" si="53"/>
        <v>0</v>
      </c>
      <c r="J131" s="85">
        <f t="shared" si="53"/>
        <v>0</v>
      </c>
      <c r="K131" s="110">
        <v>28</v>
      </c>
    </row>
    <row r="132" spans="1:11" ht="12.75" customHeight="1">
      <c r="A132" s="24" t="s">
        <v>249</v>
      </c>
      <c r="B132" s="10" t="s">
        <v>4</v>
      </c>
      <c r="C132" s="43">
        <f>SUM(D132:J132)</f>
        <v>283.20066</v>
      </c>
      <c r="D132" s="43">
        <v>0</v>
      </c>
      <c r="E132" s="43">
        <v>0</v>
      </c>
      <c r="F132" s="43">
        <v>283.20066</v>
      </c>
      <c r="G132" s="43">
        <v>0</v>
      </c>
      <c r="H132" s="43">
        <v>0</v>
      </c>
      <c r="I132" s="43">
        <f>SUM(H132)</f>
        <v>0</v>
      </c>
      <c r="J132" s="43">
        <f>SUM(I132)</f>
        <v>0</v>
      </c>
      <c r="K132" s="138"/>
    </row>
    <row r="133" spans="1:11" ht="12.75" customHeight="1">
      <c r="A133" s="24" t="s">
        <v>250</v>
      </c>
      <c r="B133" s="10" t="s">
        <v>5</v>
      </c>
      <c r="C133" s="43">
        <f>SUM(D133:J133)</f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111"/>
    </row>
    <row r="134" spans="1:11" ht="12.75" customHeight="1">
      <c r="A134" s="24" t="s">
        <v>251</v>
      </c>
      <c r="B134" s="104" t="s">
        <v>116</v>
      </c>
      <c r="C134" s="105"/>
      <c r="D134" s="105"/>
      <c r="E134" s="105"/>
      <c r="F134" s="105"/>
      <c r="G134" s="105"/>
      <c r="H134" s="105"/>
      <c r="I134" s="105"/>
      <c r="J134" s="105"/>
      <c r="K134" s="106"/>
    </row>
    <row r="135" spans="1:11" ht="12.75" customHeight="1">
      <c r="A135" s="24" t="s">
        <v>252</v>
      </c>
      <c r="B135" s="17" t="s">
        <v>42</v>
      </c>
      <c r="C135" s="61">
        <f aca="true" t="shared" si="54" ref="C135:J135">SUM(C136)</f>
        <v>14175</v>
      </c>
      <c r="D135" s="61">
        <f t="shared" si="54"/>
        <v>0</v>
      </c>
      <c r="E135" s="61">
        <f t="shared" si="54"/>
        <v>0</v>
      </c>
      <c r="F135" s="61">
        <f t="shared" si="54"/>
        <v>12046.79934</v>
      </c>
      <c r="G135" s="61">
        <f t="shared" si="54"/>
        <v>2128.20066</v>
      </c>
      <c r="H135" s="61">
        <f t="shared" si="54"/>
        <v>0</v>
      </c>
      <c r="I135" s="61">
        <f t="shared" si="54"/>
        <v>0</v>
      </c>
      <c r="J135" s="61">
        <f t="shared" si="54"/>
        <v>0</v>
      </c>
      <c r="K135" s="110">
        <v>28</v>
      </c>
    </row>
    <row r="136" spans="1:11" ht="12.75" customHeight="1">
      <c r="A136" s="24" t="s">
        <v>253</v>
      </c>
      <c r="B136" s="10" t="s">
        <v>4</v>
      </c>
      <c r="C136" s="37">
        <f>SUM(D136:J136)</f>
        <v>14175</v>
      </c>
      <c r="D136" s="37">
        <v>0</v>
      </c>
      <c r="E136" s="37">
        <v>0</v>
      </c>
      <c r="F136" s="37">
        <v>12046.79934</v>
      </c>
      <c r="G136" s="37">
        <v>2128.20066</v>
      </c>
      <c r="H136" s="37">
        <v>0</v>
      </c>
      <c r="I136" s="37">
        <f>SUM(H136)</f>
        <v>0</v>
      </c>
      <c r="J136" s="37">
        <f>SUM(I136)</f>
        <v>0</v>
      </c>
      <c r="K136" s="138"/>
    </row>
    <row r="137" spans="1:11" ht="12.75" customHeight="1">
      <c r="A137" s="24" t="s">
        <v>254</v>
      </c>
      <c r="B137" s="10" t="s">
        <v>5</v>
      </c>
      <c r="C137" s="37">
        <f>SUM(D137:J137)</f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111"/>
    </row>
    <row r="138" spans="1:11" ht="12.75" customHeight="1">
      <c r="A138" s="24" t="s">
        <v>255</v>
      </c>
      <c r="B138" s="107" t="s">
        <v>75</v>
      </c>
      <c r="C138" s="108"/>
      <c r="D138" s="108"/>
      <c r="E138" s="108"/>
      <c r="F138" s="108"/>
      <c r="G138" s="108"/>
      <c r="H138" s="108"/>
      <c r="I138" s="108"/>
      <c r="J138" s="108"/>
      <c r="K138" s="109"/>
    </row>
    <row r="139" spans="1:11" ht="12.75" customHeight="1">
      <c r="A139" s="24" t="s">
        <v>256</v>
      </c>
      <c r="B139" s="9" t="s">
        <v>18</v>
      </c>
      <c r="C139" s="36">
        <f>SUM(D139:J139)</f>
        <v>0</v>
      </c>
      <c r="D139" s="75">
        <f>SUM(D140)</f>
        <v>0</v>
      </c>
      <c r="E139" s="75">
        <f aca="true" t="shared" si="55" ref="E139:J139">SUM(E140)</f>
        <v>0</v>
      </c>
      <c r="F139" s="75">
        <f t="shared" si="55"/>
        <v>0</v>
      </c>
      <c r="G139" s="75">
        <f t="shared" si="55"/>
        <v>0</v>
      </c>
      <c r="H139" s="75">
        <f t="shared" si="55"/>
        <v>0</v>
      </c>
      <c r="I139" s="75">
        <f t="shared" si="55"/>
        <v>0</v>
      </c>
      <c r="J139" s="75">
        <f t="shared" si="55"/>
        <v>0</v>
      </c>
      <c r="K139" s="115">
        <v>31</v>
      </c>
    </row>
    <row r="140" spans="1:11" ht="12.75" customHeight="1">
      <c r="A140" s="24" t="s">
        <v>257</v>
      </c>
      <c r="B140" s="18" t="s">
        <v>4</v>
      </c>
      <c r="C140" s="68">
        <f>SUM(D140:J140)</f>
        <v>0</v>
      </c>
      <c r="D140" s="83">
        <v>0</v>
      </c>
      <c r="E140" s="83">
        <v>0</v>
      </c>
      <c r="F140" s="84">
        <v>0</v>
      </c>
      <c r="G140" s="84">
        <v>0</v>
      </c>
      <c r="H140" s="84">
        <f>SUM(G140)</f>
        <v>0</v>
      </c>
      <c r="I140" s="84">
        <f>SUM(H140)</f>
        <v>0</v>
      </c>
      <c r="J140" s="84">
        <f>SUM(I140)</f>
        <v>0</v>
      </c>
      <c r="K140" s="116"/>
    </row>
    <row r="141" spans="1:11" ht="12.75" customHeight="1">
      <c r="A141" s="24" t="s">
        <v>258</v>
      </c>
      <c r="B141" s="101" t="s">
        <v>106</v>
      </c>
      <c r="C141" s="102"/>
      <c r="D141" s="102"/>
      <c r="E141" s="102"/>
      <c r="F141" s="102"/>
      <c r="G141" s="102"/>
      <c r="H141" s="102"/>
      <c r="I141" s="102"/>
      <c r="J141" s="102"/>
      <c r="K141" s="103"/>
    </row>
    <row r="142" spans="1:11" ht="12.75" customHeight="1">
      <c r="A142" s="24" t="s">
        <v>259</v>
      </c>
      <c r="B142" s="9" t="s">
        <v>18</v>
      </c>
      <c r="C142" s="75">
        <f>SUM(C143:C144)</f>
        <v>0</v>
      </c>
      <c r="D142" s="75">
        <f>SUM(D143:D144)</f>
        <v>0</v>
      </c>
      <c r="E142" s="75">
        <f aca="true" t="shared" si="56" ref="E142:J142">SUM(E143:E144)</f>
        <v>0</v>
      </c>
      <c r="F142" s="75">
        <f t="shared" si="56"/>
        <v>0</v>
      </c>
      <c r="G142" s="75">
        <f t="shared" si="56"/>
        <v>0</v>
      </c>
      <c r="H142" s="75">
        <f t="shared" si="56"/>
        <v>0</v>
      </c>
      <c r="I142" s="75">
        <f t="shared" si="56"/>
        <v>0</v>
      </c>
      <c r="J142" s="75">
        <f t="shared" si="56"/>
        <v>0</v>
      </c>
      <c r="K142" s="115">
        <v>32</v>
      </c>
    </row>
    <row r="143" spans="1:11" ht="12.75" customHeight="1">
      <c r="A143" s="24" t="s">
        <v>260</v>
      </c>
      <c r="B143" s="10" t="s">
        <v>4</v>
      </c>
      <c r="C143" s="76">
        <f>SUM(D143:J143)</f>
        <v>0</v>
      </c>
      <c r="D143" s="76">
        <v>0</v>
      </c>
      <c r="E143" s="76">
        <v>0</v>
      </c>
      <c r="F143" s="37">
        <v>0</v>
      </c>
      <c r="G143" s="51">
        <v>0</v>
      </c>
      <c r="H143" s="51">
        <f aca="true" t="shared" si="57" ref="H143:J144">SUM(G143)</f>
        <v>0</v>
      </c>
      <c r="I143" s="51">
        <f t="shared" si="57"/>
        <v>0</v>
      </c>
      <c r="J143" s="51">
        <f t="shared" si="57"/>
        <v>0</v>
      </c>
      <c r="K143" s="134"/>
    </row>
    <row r="144" spans="1:11" ht="12.75" customHeight="1">
      <c r="A144" s="24" t="s">
        <v>261</v>
      </c>
      <c r="B144" s="10" t="s">
        <v>5</v>
      </c>
      <c r="C144" s="76">
        <f>SUM(D144:J144)</f>
        <v>0</v>
      </c>
      <c r="D144" s="76">
        <v>0</v>
      </c>
      <c r="E144" s="76">
        <v>0</v>
      </c>
      <c r="F144" s="37">
        <v>0</v>
      </c>
      <c r="G144" s="51">
        <v>0</v>
      </c>
      <c r="H144" s="51">
        <f t="shared" si="57"/>
        <v>0</v>
      </c>
      <c r="I144" s="51">
        <f t="shared" si="57"/>
        <v>0</v>
      </c>
      <c r="J144" s="51">
        <f t="shared" si="57"/>
        <v>0</v>
      </c>
      <c r="K144" s="116"/>
    </row>
    <row r="145" spans="1:11" ht="12.75" customHeight="1">
      <c r="A145" s="24" t="s">
        <v>262</v>
      </c>
      <c r="B145" s="107" t="s">
        <v>96</v>
      </c>
      <c r="C145" s="108"/>
      <c r="D145" s="108"/>
      <c r="E145" s="108"/>
      <c r="F145" s="108"/>
      <c r="G145" s="108"/>
      <c r="H145" s="108"/>
      <c r="I145" s="108"/>
      <c r="J145" s="108"/>
      <c r="K145" s="109"/>
    </row>
    <row r="146" spans="1:11" ht="12.75" customHeight="1">
      <c r="A146" s="24" t="s">
        <v>263</v>
      </c>
      <c r="B146" s="9" t="s">
        <v>18</v>
      </c>
      <c r="C146" s="36">
        <f>SUM(D146:J146)</f>
        <v>2401.6092</v>
      </c>
      <c r="D146" s="75">
        <f>SUM(D147)</f>
        <v>0</v>
      </c>
      <c r="E146" s="75">
        <f aca="true" t="shared" si="58" ref="E146:J146">SUM(E147)</f>
        <v>0</v>
      </c>
      <c r="F146" s="75">
        <f t="shared" si="58"/>
        <v>1792.6092</v>
      </c>
      <c r="G146" s="75">
        <f t="shared" si="58"/>
        <v>609</v>
      </c>
      <c r="H146" s="75">
        <f t="shared" si="58"/>
        <v>0</v>
      </c>
      <c r="I146" s="75">
        <f t="shared" si="58"/>
        <v>0</v>
      </c>
      <c r="J146" s="75">
        <f t="shared" si="58"/>
        <v>0</v>
      </c>
      <c r="K146" s="142" t="s">
        <v>123</v>
      </c>
    </row>
    <row r="147" spans="1:11" ht="12.75" customHeight="1">
      <c r="A147" s="24" t="s">
        <v>264</v>
      </c>
      <c r="B147" s="18" t="s">
        <v>4</v>
      </c>
      <c r="C147" s="68">
        <f>SUM(D147:J147)</f>
        <v>2401.6092</v>
      </c>
      <c r="D147" s="83">
        <v>0</v>
      </c>
      <c r="E147" s="83">
        <v>0</v>
      </c>
      <c r="F147" s="84">
        <v>1792.6092</v>
      </c>
      <c r="G147" s="84">
        <v>609</v>
      </c>
      <c r="H147" s="84">
        <v>0</v>
      </c>
      <c r="I147" s="84">
        <f>SUM(H147)</f>
        <v>0</v>
      </c>
      <c r="J147" s="84">
        <f>SUM(I147)</f>
        <v>0</v>
      </c>
      <c r="K147" s="143"/>
    </row>
    <row r="148" spans="1:11" ht="12.75" customHeight="1">
      <c r="A148" s="24" t="s">
        <v>265</v>
      </c>
      <c r="B148" s="101" t="s">
        <v>107</v>
      </c>
      <c r="C148" s="102"/>
      <c r="D148" s="102"/>
      <c r="E148" s="102"/>
      <c r="F148" s="102"/>
      <c r="G148" s="102"/>
      <c r="H148" s="102"/>
      <c r="I148" s="102"/>
      <c r="J148" s="102"/>
      <c r="K148" s="103"/>
    </row>
    <row r="149" spans="1:11" ht="12.75" customHeight="1">
      <c r="A149" s="24" t="s">
        <v>266</v>
      </c>
      <c r="B149" s="9" t="s">
        <v>18</v>
      </c>
      <c r="C149" s="75">
        <f>SUM(C150:C151)</f>
        <v>0</v>
      </c>
      <c r="D149" s="75">
        <f>SUM(D150:D151)</f>
        <v>0</v>
      </c>
      <c r="E149" s="75">
        <f aca="true" t="shared" si="59" ref="E149:J149">SUM(E150:E151)</f>
        <v>0</v>
      </c>
      <c r="F149" s="75">
        <f t="shared" si="59"/>
        <v>0</v>
      </c>
      <c r="G149" s="75">
        <f t="shared" si="59"/>
        <v>0</v>
      </c>
      <c r="H149" s="75">
        <f t="shared" si="59"/>
        <v>0</v>
      </c>
      <c r="I149" s="75">
        <f t="shared" si="59"/>
        <v>0</v>
      </c>
      <c r="J149" s="75">
        <f t="shared" si="59"/>
        <v>0</v>
      </c>
      <c r="K149" s="115">
        <v>34</v>
      </c>
    </row>
    <row r="150" spans="1:11" ht="12.75" customHeight="1">
      <c r="A150" s="24" t="s">
        <v>267</v>
      </c>
      <c r="B150" s="10" t="s">
        <v>4</v>
      </c>
      <c r="C150" s="76">
        <f>SUM(D150:J150)</f>
        <v>0</v>
      </c>
      <c r="D150" s="76">
        <v>0</v>
      </c>
      <c r="E150" s="76">
        <v>0</v>
      </c>
      <c r="F150" s="37">
        <v>0</v>
      </c>
      <c r="G150" s="51">
        <v>0</v>
      </c>
      <c r="H150" s="51">
        <v>0</v>
      </c>
      <c r="I150" s="51">
        <v>0</v>
      </c>
      <c r="J150" s="51">
        <f>SUM(I150)</f>
        <v>0</v>
      </c>
      <c r="K150" s="134"/>
    </row>
    <row r="151" spans="1:11" ht="12.75" customHeight="1">
      <c r="A151" s="24" t="s">
        <v>268</v>
      </c>
      <c r="B151" s="10" t="s">
        <v>5</v>
      </c>
      <c r="C151" s="76">
        <f>SUM(D151:J151)</f>
        <v>0</v>
      </c>
      <c r="D151" s="76">
        <v>0</v>
      </c>
      <c r="E151" s="76">
        <v>0</v>
      </c>
      <c r="F151" s="37">
        <v>0</v>
      </c>
      <c r="G151" s="51">
        <v>0</v>
      </c>
      <c r="H151" s="51">
        <f>SUM(G151)</f>
        <v>0</v>
      </c>
      <c r="I151" s="51">
        <f>SUM(H151)</f>
        <v>0</v>
      </c>
      <c r="J151" s="51">
        <f>SUM(I151)</f>
        <v>0</v>
      </c>
      <c r="K151" s="116"/>
    </row>
    <row r="152" spans="1:11" ht="15" customHeight="1">
      <c r="A152" s="24" t="s">
        <v>269</v>
      </c>
      <c r="B152" s="112" t="s">
        <v>12</v>
      </c>
      <c r="C152" s="113"/>
      <c r="D152" s="113"/>
      <c r="E152" s="113"/>
      <c r="F152" s="113"/>
      <c r="G152" s="113"/>
      <c r="H152" s="113"/>
      <c r="I152" s="113"/>
      <c r="J152" s="113"/>
      <c r="K152" s="114"/>
    </row>
    <row r="153" spans="1:11" ht="15">
      <c r="A153" s="24" t="s">
        <v>270</v>
      </c>
      <c r="B153" s="9" t="s">
        <v>28</v>
      </c>
      <c r="C153" s="81">
        <f aca="true" t="shared" si="60" ref="C153:J153">SUM(C154:C155)</f>
        <v>63105.9</v>
      </c>
      <c r="D153" s="81">
        <f t="shared" si="60"/>
        <v>4173.6</v>
      </c>
      <c r="E153" s="81">
        <f t="shared" si="60"/>
        <v>1420</v>
      </c>
      <c r="F153" s="81">
        <f t="shared" si="60"/>
        <v>0</v>
      </c>
      <c r="G153" s="81">
        <f t="shared" si="60"/>
        <v>13000</v>
      </c>
      <c r="H153" s="81">
        <f t="shared" si="60"/>
        <v>19775.5</v>
      </c>
      <c r="I153" s="81">
        <f t="shared" si="60"/>
        <v>19775.5</v>
      </c>
      <c r="J153" s="81">
        <f t="shared" si="60"/>
        <v>4961.3</v>
      </c>
      <c r="K153" s="115" t="s">
        <v>62</v>
      </c>
    </row>
    <row r="154" spans="1:11" ht="15">
      <c r="A154" s="24" t="s">
        <v>271</v>
      </c>
      <c r="B154" s="10" t="s">
        <v>4</v>
      </c>
      <c r="C154" s="82">
        <f>SUM(D154:J154)</f>
        <v>59761.5</v>
      </c>
      <c r="D154" s="82">
        <f>SUM(D158+D162)</f>
        <v>829.2</v>
      </c>
      <c r="E154" s="82">
        <f aca="true" t="shared" si="61" ref="E154:J154">SUM(E158+E162)</f>
        <v>1420</v>
      </c>
      <c r="F154" s="82">
        <f t="shared" si="61"/>
        <v>0</v>
      </c>
      <c r="G154" s="82">
        <f t="shared" si="61"/>
        <v>13000</v>
      </c>
      <c r="H154" s="82">
        <f t="shared" si="61"/>
        <v>19775.5</v>
      </c>
      <c r="I154" s="82">
        <f t="shared" si="61"/>
        <v>19775.5</v>
      </c>
      <c r="J154" s="82">
        <f t="shared" si="61"/>
        <v>4961.3</v>
      </c>
      <c r="K154" s="134"/>
    </row>
    <row r="155" spans="1:11" ht="15">
      <c r="A155" s="24" t="s">
        <v>272</v>
      </c>
      <c r="B155" s="14" t="s">
        <v>5</v>
      </c>
      <c r="C155" s="82">
        <f>SUM(D155:J155)</f>
        <v>3344.4</v>
      </c>
      <c r="D155" s="82">
        <f>SUM(D159+D163)</f>
        <v>3344.4</v>
      </c>
      <c r="E155" s="82">
        <f aca="true" t="shared" si="62" ref="E155:J155">SUM(E159+E163)</f>
        <v>0</v>
      </c>
      <c r="F155" s="82">
        <f t="shared" si="62"/>
        <v>0</v>
      </c>
      <c r="G155" s="82">
        <f t="shared" si="62"/>
        <v>0</v>
      </c>
      <c r="H155" s="82">
        <f t="shared" si="62"/>
        <v>0</v>
      </c>
      <c r="I155" s="82">
        <f t="shared" si="62"/>
        <v>0</v>
      </c>
      <c r="J155" s="82">
        <f t="shared" si="62"/>
        <v>0</v>
      </c>
      <c r="K155" s="116"/>
    </row>
    <row r="156" spans="1:11" ht="29.25" customHeight="1">
      <c r="A156" s="24" t="s">
        <v>273</v>
      </c>
      <c r="B156" s="101" t="s">
        <v>71</v>
      </c>
      <c r="C156" s="102"/>
      <c r="D156" s="102"/>
      <c r="E156" s="102"/>
      <c r="F156" s="102"/>
      <c r="G156" s="102"/>
      <c r="H156" s="102"/>
      <c r="I156" s="102"/>
      <c r="J156" s="102"/>
      <c r="K156" s="103"/>
    </row>
    <row r="157" spans="1:11" ht="15">
      <c r="A157" s="24" t="s">
        <v>274</v>
      </c>
      <c r="B157" s="9" t="s">
        <v>30</v>
      </c>
      <c r="C157" s="75">
        <f aca="true" t="shared" si="63" ref="C157:J157">SUM(C158:C159)</f>
        <v>60549.700000000004</v>
      </c>
      <c r="D157" s="75">
        <f t="shared" si="63"/>
        <v>3037.4</v>
      </c>
      <c r="E157" s="75">
        <f t="shared" si="63"/>
        <v>0</v>
      </c>
      <c r="F157" s="75">
        <f t="shared" si="63"/>
        <v>0</v>
      </c>
      <c r="G157" s="75">
        <f t="shared" si="63"/>
        <v>13000</v>
      </c>
      <c r="H157" s="75">
        <f t="shared" si="63"/>
        <v>19775.5</v>
      </c>
      <c r="I157" s="75">
        <f t="shared" si="63"/>
        <v>19775.5</v>
      </c>
      <c r="J157" s="75">
        <f t="shared" si="63"/>
        <v>4961.3</v>
      </c>
      <c r="K157" s="110">
        <v>29</v>
      </c>
    </row>
    <row r="158" spans="1:11" ht="15">
      <c r="A158" s="24" t="s">
        <v>275</v>
      </c>
      <c r="B158" s="10" t="s">
        <v>4</v>
      </c>
      <c r="C158" s="80">
        <f>SUM(D158:J158)</f>
        <v>57793.3</v>
      </c>
      <c r="D158" s="80">
        <v>281</v>
      </c>
      <c r="E158" s="80">
        <v>0</v>
      </c>
      <c r="F158" s="80">
        <v>0</v>
      </c>
      <c r="G158" s="80">
        <v>13000</v>
      </c>
      <c r="H158" s="37">
        <v>19775.5</v>
      </c>
      <c r="I158" s="37">
        <v>19775.5</v>
      </c>
      <c r="J158" s="37">
        <v>4961.3</v>
      </c>
      <c r="K158" s="138"/>
    </row>
    <row r="159" spans="1:11" ht="15">
      <c r="A159" s="24" t="s">
        <v>276</v>
      </c>
      <c r="B159" s="10" t="s">
        <v>5</v>
      </c>
      <c r="C159" s="80">
        <f>SUM(D159:J159)</f>
        <v>2756.4</v>
      </c>
      <c r="D159" s="80">
        <v>2756.4</v>
      </c>
      <c r="E159" s="80">
        <v>0</v>
      </c>
      <c r="F159" s="80">
        <v>0</v>
      </c>
      <c r="G159" s="80">
        <v>0</v>
      </c>
      <c r="H159" s="37">
        <f>SUM(G159)</f>
        <v>0</v>
      </c>
      <c r="I159" s="37">
        <f>SUM(H159)</f>
        <v>0</v>
      </c>
      <c r="J159" s="37">
        <f>SUM(I159)</f>
        <v>0</v>
      </c>
      <c r="K159" s="111"/>
    </row>
    <row r="160" spans="1:11" ht="30" customHeight="1">
      <c r="A160" s="24" t="s">
        <v>277</v>
      </c>
      <c r="B160" s="101" t="s">
        <v>73</v>
      </c>
      <c r="C160" s="102"/>
      <c r="D160" s="102"/>
      <c r="E160" s="102"/>
      <c r="F160" s="102"/>
      <c r="G160" s="102"/>
      <c r="H160" s="102"/>
      <c r="I160" s="102"/>
      <c r="J160" s="102"/>
      <c r="K160" s="103"/>
    </row>
    <row r="161" spans="1:11" ht="15">
      <c r="A161" s="24" t="s">
        <v>278</v>
      </c>
      <c r="B161" s="9" t="s">
        <v>18</v>
      </c>
      <c r="C161" s="75">
        <f>SUM(C162:C163)</f>
        <v>2556.2</v>
      </c>
      <c r="D161" s="75">
        <f>SUM(D162:D163)</f>
        <v>1136.2</v>
      </c>
      <c r="E161" s="75">
        <f aca="true" t="shared" si="64" ref="E161:J161">SUM(E162:E163)</f>
        <v>1420</v>
      </c>
      <c r="F161" s="75">
        <f t="shared" si="64"/>
        <v>0</v>
      </c>
      <c r="G161" s="75">
        <f t="shared" si="64"/>
        <v>0</v>
      </c>
      <c r="H161" s="75">
        <f t="shared" si="64"/>
        <v>0</v>
      </c>
      <c r="I161" s="75">
        <f t="shared" si="64"/>
        <v>0</v>
      </c>
      <c r="J161" s="75">
        <f t="shared" si="64"/>
        <v>0</v>
      </c>
      <c r="K161" s="115">
        <v>28</v>
      </c>
    </row>
    <row r="162" spans="1:11" ht="15">
      <c r="A162" s="24" t="s">
        <v>279</v>
      </c>
      <c r="B162" s="10" t="s">
        <v>4</v>
      </c>
      <c r="C162" s="76">
        <f>SUM(D162:J162)</f>
        <v>1968.2</v>
      </c>
      <c r="D162" s="76">
        <v>548.2</v>
      </c>
      <c r="E162" s="76">
        <v>1420</v>
      </c>
      <c r="F162" s="37">
        <v>0</v>
      </c>
      <c r="G162" s="51">
        <v>0</v>
      </c>
      <c r="H162" s="51">
        <v>0</v>
      </c>
      <c r="I162" s="51">
        <f aca="true" t="shared" si="65" ref="H162:J163">SUM(H162)</f>
        <v>0</v>
      </c>
      <c r="J162" s="51">
        <f t="shared" si="65"/>
        <v>0</v>
      </c>
      <c r="K162" s="134"/>
    </row>
    <row r="163" spans="1:11" ht="15">
      <c r="A163" s="24" t="s">
        <v>280</v>
      </c>
      <c r="B163" s="10" t="s">
        <v>5</v>
      </c>
      <c r="C163" s="76">
        <f>SUM(D163:J163)</f>
        <v>588</v>
      </c>
      <c r="D163" s="76">
        <v>588</v>
      </c>
      <c r="E163" s="76">
        <v>0</v>
      </c>
      <c r="F163" s="37">
        <v>0</v>
      </c>
      <c r="G163" s="51">
        <v>0</v>
      </c>
      <c r="H163" s="51">
        <f t="shared" si="65"/>
        <v>0</v>
      </c>
      <c r="I163" s="51">
        <f t="shared" si="65"/>
        <v>0</v>
      </c>
      <c r="J163" s="51">
        <f t="shared" si="65"/>
        <v>0</v>
      </c>
      <c r="K163" s="116"/>
    </row>
    <row r="164" spans="1:11" ht="17.25" customHeight="1">
      <c r="A164" s="24" t="s">
        <v>281</v>
      </c>
      <c r="B164" s="144" t="s">
        <v>13</v>
      </c>
      <c r="C164" s="145"/>
      <c r="D164" s="145"/>
      <c r="E164" s="145"/>
      <c r="F164" s="145"/>
      <c r="G164" s="145"/>
      <c r="H164" s="145"/>
      <c r="I164" s="145"/>
      <c r="J164" s="145"/>
      <c r="K164" s="146"/>
    </row>
    <row r="165" spans="1:11" ht="37.5" customHeight="1">
      <c r="A165" s="24" t="s">
        <v>282</v>
      </c>
      <c r="B165" s="23" t="s">
        <v>14</v>
      </c>
      <c r="C165" s="78">
        <f>SUM(D165:J165)</f>
        <v>19081.75861</v>
      </c>
      <c r="D165" s="78">
        <f>SUM(D166:D167)</f>
        <v>4991.9</v>
      </c>
      <c r="E165" s="78">
        <f aca="true" t="shared" si="66" ref="E165:J165">SUM(E166:E167)</f>
        <v>1541.6</v>
      </c>
      <c r="F165" s="78">
        <f t="shared" si="66"/>
        <v>1333.2586099999999</v>
      </c>
      <c r="G165" s="78">
        <f t="shared" si="66"/>
        <v>600</v>
      </c>
      <c r="H165" s="78">
        <f t="shared" si="66"/>
        <v>2000</v>
      </c>
      <c r="I165" s="78">
        <f t="shared" si="66"/>
        <v>2000</v>
      </c>
      <c r="J165" s="78">
        <f t="shared" si="66"/>
        <v>6615</v>
      </c>
      <c r="K165" s="139" t="s">
        <v>62</v>
      </c>
    </row>
    <row r="166" spans="1:11" ht="15">
      <c r="A166" s="24" t="s">
        <v>283</v>
      </c>
      <c r="B166" s="22" t="s">
        <v>4</v>
      </c>
      <c r="C166" s="79">
        <f>SUM(D166:J166)</f>
        <v>16081.75861</v>
      </c>
      <c r="D166" s="79">
        <f>SUM(D170+D175+D179+D182)</f>
        <v>1991.9</v>
      </c>
      <c r="E166" s="79">
        <f aca="true" t="shared" si="67" ref="E166:J166">SUM(E170+E175+E179+E182)</f>
        <v>1541.6</v>
      </c>
      <c r="F166" s="79">
        <f t="shared" si="67"/>
        <v>1333.2586099999999</v>
      </c>
      <c r="G166" s="79">
        <f t="shared" si="67"/>
        <v>600</v>
      </c>
      <c r="H166" s="79">
        <f t="shared" si="67"/>
        <v>2000</v>
      </c>
      <c r="I166" s="79">
        <f t="shared" si="67"/>
        <v>2000</v>
      </c>
      <c r="J166" s="79">
        <f t="shared" si="67"/>
        <v>6615</v>
      </c>
      <c r="K166" s="140"/>
    </row>
    <row r="167" spans="1:11" ht="15">
      <c r="A167" s="24" t="s">
        <v>284</v>
      </c>
      <c r="B167" s="26" t="s">
        <v>5</v>
      </c>
      <c r="C167" s="79">
        <f>SUM(D167:J167)</f>
        <v>3000</v>
      </c>
      <c r="D167" s="79">
        <f>SUM(D171+D176)</f>
        <v>3000</v>
      </c>
      <c r="E167" s="79">
        <f aca="true" t="shared" si="68" ref="E167:J167">SUM(E171+E176)</f>
        <v>0</v>
      </c>
      <c r="F167" s="79">
        <f t="shared" si="68"/>
        <v>0</v>
      </c>
      <c r="G167" s="79">
        <f t="shared" si="68"/>
        <v>0</v>
      </c>
      <c r="H167" s="79">
        <f t="shared" si="68"/>
        <v>0</v>
      </c>
      <c r="I167" s="79">
        <f t="shared" si="68"/>
        <v>0</v>
      </c>
      <c r="J167" s="79">
        <f t="shared" si="68"/>
        <v>0</v>
      </c>
      <c r="K167" s="141"/>
    </row>
    <row r="168" spans="1:11" ht="31.5" customHeight="1">
      <c r="A168" s="24" t="s">
        <v>285</v>
      </c>
      <c r="B168" s="107" t="s">
        <v>72</v>
      </c>
      <c r="C168" s="108"/>
      <c r="D168" s="108"/>
      <c r="E168" s="108"/>
      <c r="F168" s="108"/>
      <c r="G168" s="108"/>
      <c r="H168" s="108"/>
      <c r="I168" s="108"/>
      <c r="J168" s="108"/>
      <c r="K168" s="109"/>
    </row>
    <row r="169" spans="1:11" ht="15">
      <c r="A169" s="24" t="s">
        <v>286</v>
      </c>
      <c r="B169" s="9" t="s">
        <v>18</v>
      </c>
      <c r="C169" s="36">
        <f>SUM(D169:J169)</f>
        <v>12357.90861</v>
      </c>
      <c r="D169" s="75">
        <f aca="true" t="shared" si="69" ref="D169:J169">SUM(D170:D171)</f>
        <v>4200</v>
      </c>
      <c r="E169" s="75">
        <f t="shared" si="69"/>
        <v>1100</v>
      </c>
      <c r="F169" s="75">
        <f t="shared" si="69"/>
        <v>1250.40861</v>
      </c>
      <c r="G169" s="75">
        <f t="shared" si="69"/>
        <v>500</v>
      </c>
      <c r="H169" s="75">
        <f t="shared" si="69"/>
        <v>1000</v>
      </c>
      <c r="I169" s="75">
        <f t="shared" si="69"/>
        <v>1000</v>
      </c>
      <c r="J169" s="75">
        <f t="shared" si="69"/>
        <v>3307.5</v>
      </c>
      <c r="K169" s="115" t="s">
        <v>124</v>
      </c>
    </row>
    <row r="170" spans="1:11" ht="15">
      <c r="A170" s="24" t="s">
        <v>287</v>
      </c>
      <c r="B170" s="10" t="s">
        <v>4</v>
      </c>
      <c r="C170" s="37">
        <f>SUM(D170:J170)</f>
        <v>9357.90861</v>
      </c>
      <c r="D170" s="76">
        <v>1200</v>
      </c>
      <c r="E170" s="76">
        <v>1100</v>
      </c>
      <c r="F170" s="76">
        <v>1250.40861</v>
      </c>
      <c r="G170" s="76">
        <v>500</v>
      </c>
      <c r="H170" s="37">
        <v>1000</v>
      </c>
      <c r="I170" s="37">
        <f>SUM(H170)</f>
        <v>1000</v>
      </c>
      <c r="J170" s="37">
        <v>3307.5</v>
      </c>
      <c r="K170" s="134"/>
    </row>
    <row r="171" spans="1:11" ht="15">
      <c r="A171" s="24" t="s">
        <v>288</v>
      </c>
      <c r="B171" s="10" t="s">
        <v>5</v>
      </c>
      <c r="C171" s="37">
        <f>SUM(D171:J171)</f>
        <v>3000</v>
      </c>
      <c r="D171" s="76">
        <v>3000</v>
      </c>
      <c r="E171" s="76">
        <f aca="true" t="shared" si="70" ref="E171:J171">SUM(E172)</f>
        <v>0</v>
      </c>
      <c r="F171" s="76">
        <f t="shared" si="70"/>
        <v>0</v>
      </c>
      <c r="G171" s="76">
        <f t="shared" si="70"/>
        <v>0</v>
      </c>
      <c r="H171" s="76">
        <f t="shared" si="70"/>
        <v>0</v>
      </c>
      <c r="I171" s="76">
        <f t="shared" si="70"/>
        <v>0</v>
      </c>
      <c r="J171" s="76">
        <f t="shared" si="70"/>
        <v>0</v>
      </c>
      <c r="K171" s="116"/>
    </row>
    <row r="172" spans="1:11" ht="15">
      <c r="A172" s="24" t="s">
        <v>289</v>
      </c>
      <c r="B172" s="22" t="s">
        <v>56</v>
      </c>
      <c r="C172" s="37">
        <f>SUM(D172:J172)</f>
        <v>0</v>
      </c>
      <c r="D172" s="77">
        <v>0</v>
      </c>
      <c r="E172" s="37">
        <v>0</v>
      </c>
      <c r="F172" s="37">
        <v>0</v>
      </c>
      <c r="G172" s="51">
        <f>SUM(F172)</f>
        <v>0</v>
      </c>
      <c r="H172" s="51">
        <f>SUM(G172)</f>
        <v>0</v>
      </c>
      <c r="I172" s="51">
        <f>SUM(H172)</f>
        <v>0</v>
      </c>
      <c r="J172" s="51">
        <f>SUM(I172)</f>
        <v>0</v>
      </c>
      <c r="K172" s="19"/>
    </row>
    <row r="173" spans="1:11" ht="28.5" customHeight="1">
      <c r="A173" s="24" t="s">
        <v>290</v>
      </c>
      <c r="B173" s="101" t="s">
        <v>73</v>
      </c>
      <c r="C173" s="102"/>
      <c r="D173" s="102"/>
      <c r="E173" s="102"/>
      <c r="F173" s="102"/>
      <c r="G173" s="102"/>
      <c r="H173" s="102"/>
      <c r="I173" s="102"/>
      <c r="J173" s="102"/>
      <c r="K173" s="103"/>
    </row>
    <row r="174" spans="1:11" ht="15">
      <c r="A174" s="24" t="s">
        <v>291</v>
      </c>
      <c r="B174" s="9" t="s">
        <v>18</v>
      </c>
      <c r="C174" s="75">
        <f>SUM(C175:C176)</f>
        <v>5899.4</v>
      </c>
      <c r="D174" s="75">
        <f>SUM(D175:D176)</f>
        <v>411.9</v>
      </c>
      <c r="E174" s="75">
        <f aca="true" t="shared" si="71" ref="E174:J174">SUM(E175:E176)</f>
        <v>180</v>
      </c>
      <c r="F174" s="75">
        <f t="shared" si="71"/>
        <v>0</v>
      </c>
      <c r="G174" s="75">
        <f t="shared" si="71"/>
        <v>0</v>
      </c>
      <c r="H174" s="75">
        <f t="shared" si="71"/>
        <v>1000</v>
      </c>
      <c r="I174" s="75">
        <f t="shared" si="71"/>
        <v>1000</v>
      </c>
      <c r="J174" s="75">
        <f t="shared" si="71"/>
        <v>3307.5</v>
      </c>
      <c r="K174" s="115">
        <v>28</v>
      </c>
    </row>
    <row r="175" spans="1:11" ht="15">
      <c r="A175" s="24" t="s">
        <v>292</v>
      </c>
      <c r="B175" s="10" t="s">
        <v>4</v>
      </c>
      <c r="C175" s="76">
        <f>SUM(D175:J175)</f>
        <v>5899.4</v>
      </c>
      <c r="D175" s="76">
        <v>411.9</v>
      </c>
      <c r="E175" s="76">
        <v>180</v>
      </c>
      <c r="F175" s="37">
        <v>0</v>
      </c>
      <c r="G175" s="51">
        <v>0</v>
      </c>
      <c r="H175" s="51">
        <v>1000</v>
      </c>
      <c r="I175" s="51">
        <f aca="true" t="shared" si="72" ref="H175:J176">SUM(H175)</f>
        <v>1000</v>
      </c>
      <c r="J175" s="51">
        <v>3307.5</v>
      </c>
      <c r="K175" s="134"/>
    </row>
    <row r="176" spans="1:11" ht="15">
      <c r="A176" s="24" t="s">
        <v>293</v>
      </c>
      <c r="B176" s="10" t="s">
        <v>5</v>
      </c>
      <c r="C176" s="76">
        <f>SUM(D176:J176)</f>
        <v>0</v>
      </c>
      <c r="D176" s="76">
        <v>0</v>
      </c>
      <c r="E176" s="76">
        <v>0</v>
      </c>
      <c r="F176" s="37">
        <v>0</v>
      </c>
      <c r="G176" s="51">
        <v>0</v>
      </c>
      <c r="H176" s="51">
        <f t="shared" si="72"/>
        <v>0</v>
      </c>
      <c r="I176" s="51">
        <f t="shared" si="72"/>
        <v>0</v>
      </c>
      <c r="J176" s="51">
        <f t="shared" si="72"/>
        <v>0</v>
      </c>
      <c r="K176" s="116"/>
    </row>
    <row r="177" spans="1:11" ht="15" customHeight="1">
      <c r="A177" s="24" t="s">
        <v>294</v>
      </c>
      <c r="B177" s="107" t="s">
        <v>74</v>
      </c>
      <c r="C177" s="108"/>
      <c r="D177" s="108"/>
      <c r="E177" s="108"/>
      <c r="F177" s="108"/>
      <c r="G177" s="108"/>
      <c r="H177" s="108"/>
      <c r="I177" s="108"/>
      <c r="J177" s="108"/>
      <c r="K177" s="109"/>
    </row>
    <row r="178" spans="1:11" ht="15">
      <c r="A178" s="24" t="s">
        <v>299</v>
      </c>
      <c r="B178" s="9" t="s">
        <v>18</v>
      </c>
      <c r="C178" s="52">
        <f>SUM(D178:J178)</f>
        <v>380</v>
      </c>
      <c r="D178" s="69">
        <f>SUM(D179)</f>
        <v>380</v>
      </c>
      <c r="E178" s="69">
        <f aca="true" t="shared" si="73" ref="E178:J178">SUM(E179)</f>
        <v>0</v>
      </c>
      <c r="F178" s="69">
        <f t="shared" si="73"/>
        <v>0</v>
      </c>
      <c r="G178" s="69">
        <f t="shared" si="73"/>
        <v>0</v>
      </c>
      <c r="H178" s="69">
        <f t="shared" si="73"/>
        <v>0</v>
      </c>
      <c r="I178" s="69">
        <f t="shared" si="73"/>
        <v>0</v>
      </c>
      <c r="J178" s="69">
        <f t="shared" si="73"/>
        <v>0</v>
      </c>
      <c r="K178" s="115">
        <v>30</v>
      </c>
    </row>
    <row r="179" spans="1:11" ht="15">
      <c r="A179" s="24" t="s">
        <v>300</v>
      </c>
      <c r="B179" s="18" t="s">
        <v>4</v>
      </c>
      <c r="C179" s="72">
        <f>SUM(D179:J179)</f>
        <v>380</v>
      </c>
      <c r="D179" s="73">
        <v>380</v>
      </c>
      <c r="E179" s="73">
        <v>0</v>
      </c>
      <c r="F179" s="74">
        <v>0</v>
      </c>
      <c r="G179" s="74">
        <f>SUM(F179)</f>
        <v>0</v>
      </c>
      <c r="H179" s="74">
        <f>SUM(G179)</f>
        <v>0</v>
      </c>
      <c r="I179" s="74">
        <f>SUM(H179)</f>
        <v>0</v>
      </c>
      <c r="J179" s="74">
        <f>SUM(I179)</f>
        <v>0</v>
      </c>
      <c r="K179" s="116"/>
    </row>
    <row r="180" spans="1:11" ht="15" customHeight="1">
      <c r="A180" s="24" t="s">
        <v>295</v>
      </c>
      <c r="B180" s="107" t="s">
        <v>97</v>
      </c>
      <c r="C180" s="108"/>
      <c r="D180" s="108"/>
      <c r="E180" s="108"/>
      <c r="F180" s="108"/>
      <c r="G180" s="108"/>
      <c r="H180" s="108"/>
      <c r="I180" s="108"/>
      <c r="J180" s="108"/>
      <c r="K180" s="109"/>
    </row>
    <row r="181" spans="1:11" ht="15">
      <c r="A181" s="24" t="s">
        <v>301</v>
      </c>
      <c r="B181" s="9" t="s">
        <v>18</v>
      </c>
      <c r="C181" s="52">
        <f>SUM(D181:J181)</f>
        <v>444.45000000000005</v>
      </c>
      <c r="D181" s="69">
        <f>SUM(D182)</f>
        <v>0</v>
      </c>
      <c r="E181" s="69">
        <f aca="true" t="shared" si="74" ref="E181:J181">SUM(E182)</f>
        <v>261.6</v>
      </c>
      <c r="F181" s="69">
        <f t="shared" si="74"/>
        <v>82.85</v>
      </c>
      <c r="G181" s="69">
        <f t="shared" si="74"/>
        <v>100</v>
      </c>
      <c r="H181" s="69">
        <f t="shared" si="74"/>
        <v>0</v>
      </c>
      <c r="I181" s="69">
        <f t="shared" si="74"/>
        <v>0</v>
      </c>
      <c r="J181" s="69">
        <f t="shared" si="74"/>
        <v>0</v>
      </c>
      <c r="K181" s="115">
        <v>35.36</v>
      </c>
    </row>
    <row r="182" spans="1:11" ht="15">
      <c r="A182" s="24" t="s">
        <v>302</v>
      </c>
      <c r="B182" s="10" t="s">
        <v>4</v>
      </c>
      <c r="C182" s="43">
        <f>SUM(D182:J182)</f>
        <v>444.45000000000005</v>
      </c>
      <c r="D182" s="70">
        <v>0</v>
      </c>
      <c r="E182" s="70">
        <v>261.6</v>
      </c>
      <c r="F182" s="71">
        <v>82.85</v>
      </c>
      <c r="G182" s="71">
        <v>100</v>
      </c>
      <c r="H182" s="71">
        <v>0</v>
      </c>
      <c r="I182" s="71">
        <f>SUM(H182)</f>
        <v>0</v>
      </c>
      <c r="J182" s="71">
        <f>SUM(I182)</f>
        <v>0</v>
      </c>
      <c r="K182" s="116"/>
    </row>
    <row r="183" spans="1:11" ht="14.25" customHeight="1">
      <c r="A183" s="24" t="s">
        <v>296</v>
      </c>
      <c r="B183" s="117" t="s">
        <v>20</v>
      </c>
      <c r="C183" s="118"/>
      <c r="D183" s="118"/>
      <c r="E183" s="118"/>
      <c r="F183" s="118"/>
      <c r="G183" s="118"/>
      <c r="H183" s="118"/>
      <c r="I183" s="118"/>
      <c r="J183" s="118"/>
      <c r="K183" s="119"/>
    </row>
    <row r="184" spans="1:11" ht="27">
      <c r="A184" s="24" t="s">
        <v>303</v>
      </c>
      <c r="B184" s="23" t="s">
        <v>31</v>
      </c>
      <c r="C184" s="47">
        <f>SUM(C185:C185)</f>
        <v>3728.2</v>
      </c>
      <c r="D184" s="47">
        <f>SUM(D185)</f>
        <v>774.1</v>
      </c>
      <c r="E184" s="47">
        <f aca="true" t="shared" si="75" ref="E184:J184">SUM(E185)</f>
        <v>881.1</v>
      </c>
      <c r="F184" s="47">
        <f t="shared" si="75"/>
        <v>0</v>
      </c>
      <c r="G184" s="47">
        <f t="shared" si="75"/>
        <v>573</v>
      </c>
      <c r="H184" s="47">
        <f t="shared" si="75"/>
        <v>500</v>
      </c>
      <c r="I184" s="47">
        <f t="shared" si="75"/>
        <v>500</v>
      </c>
      <c r="J184" s="47">
        <f t="shared" si="75"/>
        <v>500</v>
      </c>
      <c r="K184" s="126" t="s">
        <v>62</v>
      </c>
    </row>
    <row r="185" spans="1:11" ht="15">
      <c r="A185" s="24" t="s">
        <v>304</v>
      </c>
      <c r="B185" s="22" t="s">
        <v>4</v>
      </c>
      <c r="C185" s="40">
        <f>SUM(D185:J185)</f>
        <v>3728.2</v>
      </c>
      <c r="D185" s="40">
        <f>SUM(D197)</f>
        <v>774.1</v>
      </c>
      <c r="E185" s="40">
        <f aca="true" t="shared" si="76" ref="E185:J185">SUM(E197)</f>
        <v>881.1</v>
      </c>
      <c r="F185" s="40">
        <f t="shared" si="76"/>
        <v>0</v>
      </c>
      <c r="G185" s="40">
        <f t="shared" si="76"/>
        <v>573</v>
      </c>
      <c r="H185" s="40">
        <f t="shared" si="76"/>
        <v>500</v>
      </c>
      <c r="I185" s="40">
        <f t="shared" si="76"/>
        <v>500</v>
      </c>
      <c r="J185" s="40">
        <f t="shared" si="76"/>
        <v>500</v>
      </c>
      <c r="K185" s="127"/>
    </row>
    <row r="186" spans="1:11" ht="15" customHeight="1">
      <c r="A186" s="24" t="s">
        <v>297</v>
      </c>
      <c r="B186" s="94" t="s">
        <v>10</v>
      </c>
      <c r="C186" s="95"/>
      <c r="D186" s="95"/>
      <c r="E186" s="95"/>
      <c r="F186" s="95"/>
      <c r="G186" s="95"/>
      <c r="H186" s="95"/>
      <c r="I186" s="95"/>
      <c r="J186" s="95"/>
      <c r="K186" s="96"/>
    </row>
    <row r="187" spans="1:11" ht="40.5">
      <c r="A187" s="24" t="s">
        <v>305</v>
      </c>
      <c r="B187" s="23" t="s">
        <v>27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6">
        <v>0</v>
      </c>
      <c r="J187" s="56">
        <v>0</v>
      </c>
      <c r="K187" s="120" t="s">
        <v>62</v>
      </c>
    </row>
    <row r="188" spans="1:11" ht="15">
      <c r="A188" s="24" t="s">
        <v>306</v>
      </c>
      <c r="B188" s="22" t="s">
        <v>4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121"/>
    </row>
    <row r="189" spans="1:11" ht="15" customHeight="1">
      <c r="A189" s="24" t="s">
        <v>298</v>
      </c>
      <c r="B189" s="112" t="s">
        <v>11</v>
      </c>
      <c r="C189" s="113"/>
      <c r="D189" s="113"/>
      <c r="E189" s="113"/>
      <c r="F189" s="113"/>
      <c r="G189" s="113"/>
      <c r="H189" s="113"/>
      <c r="I189" s="113"/>
      <c r="J189" s="113"/>
      <c r="K189" s="114"/>
    </row>
    <row r="190" spans="1:11" ht="51" customHeight="1">
      <c r="A190" s="24" t="s">
        <v>307</v>
      </c>
      <c r="B190" s="9" t="s">
        <v>29</v>
      </c>
      <c r="C190" s="67">
        <f>SUM(C191)</f>
        <v>0</v>
      </c>
      <c r="D190" s="67">
        <f aca="true" t="shared" si="77" ref="D190:J190">SUM(D191)</f>
        <v>0</v>
      </c>
      <c r="E190" s="67">
        <f t="shared" si="77"/>
        <v>0</v>
      </c>
      <c r="F190" s="67">
        <f t="shared" si="77"/>
        <v>0</v>
      </c>
      <c r="G190" s="67">
        <f t="shared" si="77"/>
        <v>0</v>
      </c>
      <c r="H190" s="67">
        <f t="shared" si="77"/>
        <v>0</v>
      </c>
      <c r="I190" s="67">
        <f t="shared" si="77"/>
        <v>0</v>
      </c>
      <c r="J190" s="67">
        <f t="shared" si="77"/>
        <v>0</v>
      </c>
      <c r="K190" s="115" t="s">
        <v>62</v>
      </c>
    </row>
    <row r="191" spans="1:11" ht="15">
      <c r="A191" s="24" t="s">
        <v>308</v>
      </c>
      <c r="B191" s="12" t="s">
        <v>4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116"/>
    </row>
    <row r="192" spans="1:11" ht="12" customHeight="1">
      <c r="A192" s="24" t="s">
        <v>309</v>
      </c>
      <c r="B192" s="97" t="s">
        <v>12</v>
      </c>
      <c r="C192" s="98"/>
      <c r="D192" s="98"/>
      <c r="E192" s="98"/>
      <c r="F192" s="98"/>
      <c r="G192" s="98"/>
      <c r="H192" s="98"/>
      <c r="I192" s="98"/>
      <c r="J192" s="98"/>
      <c r="K192" s="99"/>
    </row>
    <row r="193" spans="1:11" ht="15">
      <c r="A193" s="24" t="s">
        <v>310</v>
      </c>
      <c r="B193" s="9" t="s">
        <v>30</v>
      </c>
      <c r="C193" s="52">
        <f>SUM(B195)</f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110" t="s">
        <v>62</v>
      </c>
    </row>
    <row r="194" spans="1:11" ht="15">
      <c r="A194" s="24" t="s">
        <v>311</v>
      </c>
      <c r="B194" s="12" t="s">
        <v>4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111"/>
    </row>
    <row r="195" spans="1:11" ht="12" customHeight="1">
      <c r="A195" s="24" t="s">
        <v>312</v>
      </c>
      <c r="B195" s="97" t="s">
        <v>13</v>
      </c>
      <c r="C195" s="98"/>
      <c r="D195" s="98"/>
      <c r="E195" s="98"/>
      <c r="F195" s="98"/>
      <c r="G195" s="98"/>
      <c r="H195" s="98"/>
      <c r="I195" s="98"/>
      <c r="J195" s="98"/>
      <c r="K195" s="99"/>
    </row>
    <row r="196" spans="1:11" ht="15">
      <c r="A196" s="24" t="s">
        <v>313</v>
      </c>
      <c r="B196" s="23" t="s">
        <v>18</v>
      </c>
      <c r="C196" s="47">
        <f aca="true" t="shared" si="78" ref="C196:J196">SUM(C197:C197)</f>
        <v>3728.2</v>
      </c>
      <c r="D196" s="47">
        <f t="shared" si="78"/>
        <v>774.1</v>
      </c>
      <c r="E196" s="47">
        <f t="shared" si="78"/>
        <v>881.1</v>
      </c>
      <c r="F196" s="47">
        <f t="shared" si="78"/>
        <v>0</v>
      </c>
      <c r="G196" s="47">
        <f t="shared" si="78"/>
        <v>573</v>
      </c>
      <c r="H196" s="47">
        <f t="shared" si="78"/>
        <v>500</v>
      </c>
      <c r="I196" s="47">
        <f t="shared" si="78"/>
        <v>500</v>
      </c>
      <c r="J196" s="47">
        <f t="shared" si="78"/>
        <v>500</v>
      </c>
      <c r="K196" s="131" t="s">
        <v>62</v>
      </c>
    </row>
    <row r="197" spans="1:11" ht="15">
      <c r="A197" s="24" t="s">
        <v>314</v>
      </c>
      <c r="B197" s="22" t="s">
        <v>4</v>
      </c>
      <c r="C197" s="40">
        <f>SUM(D197:J197)</f>
        <v>3728.2</v>
      </c>
      <c r="D197" s="40">
        <f>SUM(D200)</f>
        <v>774.1</v>
      </c>
      <c r="E197" s="40">
        <f aca="true" t="shared" si="79" ref="E197:J197">SUM(E200)</f>
        <v>881.1</v>
      </c>
      <c r="F197" s="40">
        <f t="shared" si="79"/>
        <v>0</v>
      </c>
      <c r="G197" s="40">
        <f t="shared" si="79"/>
        <v>573</v>
      </c>
      <c r="H197" s="40">
        <f t="shared" si="79"/>
        <v>500</v>
      </c>
      <c r="I197" s="40">
        <f t="shared" si="79"/>
        <v>500</v>
      </c>
      <c r="J197" s="40">
        <f t="shared" si="79"/>
        <v>500</v>
      </c>
      <c r="K197" s="132"/>
    </row>
    <row r="198" spans="1:11" ht="12.75" customHeight="1">
      <c r="A198" s="24" t="s">
        <v>315</v>
      </c>
      <c r="B198" s="107" t="s">
        <v>76</v>
      </c>
      <c r="C198" s="108"/>
      <c r="D198" s="108"/>
      <c r="E198" s="108"/>
      <c r="F198" s="108"/>
      <c r="G198" s="108"/>
      <c r="H198" s="108"/>
      <c r="I198" s="108"/>
      <c r="J198" s="108"/>
      <c r="K198" s="109"/>
    </row>
    <row r="199" spans="1:11" ht="15">
      <c r="A199" s="24" t="s">
        <v>316</v>
      </c>
      <c r="B199" s="9" t="s">
        <v>30</v>
      </c>
      <c r="C199" s="36">
        <f>SUM(D199:J199)</f>
        <v>3728.2</v>
      </c>
      <c r="D199" s="36">
        <f>SUM(D200)</f>
        <v>774.1</v>
      </c>
      <c r="E199" s="36">
        <f aca="true" t="shared" si="80" ref="E199:J199">SUM(E200)</f>
        <v>881.1</v>
      </c>
      <c r="F199" s="36">
        <f t="shared" si="80"/>
        <v>0</v>
      </c>
      <c r="G199" s="36">
        <f t="shared" si="80"/>
        <v>573</v>
      </c>
      <c r="H199" s="36">
        <f t="shared" si="80"/>
        <v>500</v>
      </c>
      <c r="I199" s="36">
        <f t="shared" si="80"/>
        <v>500</v>
      </c>
      <c r="J199" s="36">
        <f t="shared" si="80"/>
        <v>500</v>
      </c>
      <c r="K199" s="110">
        <v>40</v>
      </c>
    </row>
    <row r="200" spans="1:11" ht="15">
      <c r="A200" s="24" t="s">
        <v>317</v>
      </c>
      <c r="B200" s="18" t="s">
        <v>4</v>
      </c>
      <c r="C200" s="68">
        <f>SUM(D200:J200)</f>
        <v>3728.2</v>
      </c>
      <c r="D200" s="37">
        <v>774.1</v>
      </c>
      <c r="E200" s="37">
        <v>881.1</v>
      </c>
      <c r="F200" s="37">
        <v>0</v>
      </c>
      <c r="G200" s="37">
        <v>573</v>
      </c>
      <c r="H200" s="37">
        <v>500</v>
      </c>
      <c r="I200" s="37">
        <f>SUM(H200)</f>
        <v>500</v>
      </c>
      <c r="J200" s="37">
        <f>SUM(I200)</f>
        <v>500</v>
      </c>
      <c r="K200" s="111"/>
    </row>
    <row r="201" spans="1:11" ht="18" customHeight="1">
      <c r="A201" s="24" t="s">
        <v>318</v>
      </c>
      <c r="B201" s="117" t="s">
        <v>68</v>
      </c>
      <c r="C201" s="118"/>
      <c r="D201" s="118"/>
      <c r="E201" s="118"/>
      <c r="F201" s="118"/>
      <c r="G201" s="118"/>
      <c r="H201" s="118"/>
      <c r="I201" s="118"/>
      <c r="J201" s="118"/>
      <c r="K201" s="119"/>
    </row>
    <row r="202" spans="1:11" ht="27">
      <c r="A202" s="24" t="s">
        <v>319</v>
      </c>
      <c r="B202" s="23" t="s">
        <v>32</v>
      </c>
      <c r="C202" s="39">
        <f>SUM(C203:C205)</f>
        <v>618577.02985</v>
      </c>
      <c r="D202" s="39">
        <f aca="true" t="shared" si="81" ref="D202:J202">SUM(D203:D205)</f>
        <v>223750</v>
      </c>
      <c r="E202" s="39">
        <f t="shared" si="81"/>
        <v>267296.1</v>
      </c>
      <c r="F202" s="39">
        <f t="shared" si="81"/>
        <v>116065.27549999999</v>
      </c>
      <c r="G202" s="39">
        <f t="shared" si="81"/>
        <v>11465.654349999999</v>
      </c>
      <c r="H202" s="39">
        <f t="shared" si="81"/>
        <v>0</v>
      </c>
      <c r="I202" s="39">
        <f t="shared" si="81"/>
        <v>0</v>
      </c>
      <c r="J202" s="39">
        <f t="shared" si="81"/>
        <v>0</v>
      </c>
      <c r="K202" s="126" t="s">
        <v>62</v>
      </c>
    </row>
    <row r="203" spans="1:11" ht="15">
      <c r="A203" s="24" t="s">
        <v>320</v>
      </c>
      <c r="B203" s="22" t="s">
        <v>4</v>
      </c>
      <c r="C203" s="40">
        <f>SUM(D203:J203)</f>
        <v>109845.44607000002</v>
      </c>
      <c r="D203" s="40">
        <f aca="true" t="shared" si="82" ref="D203:J203">SUM(D208+D226)</f>
        <v>40275</v>
      </c>
      <c r="E203" s="40">
        <f t="shared" si="82"/>
        <v>49352.100000000006</v>
      </c>
      <c r="F203" s="40">
        <f t="shared" si="82"/>
        <v>17565.36131</v>
      </c>
      <c r="G203" s="40">
        <f t="shared" si="82"/>
        <v>2652.9847600000003</v>
      </c>
      <c r="H203" s="40">
        <f t="shared" si="82"/>
        <v>0</v>
      </c>
      <c r="I203" s="40">
        <f t="shared" si="82"/>
        <v>0</v>
      </c>
      <c r="J203" s="40">
        <f t="shared" si="82"/>
        <v>0</v>
      </c>
      <c r="K203" s="133"/>
    </row>
    <row r="204" spans="1:11" ht="15">
      <c r="A204" s="24" t="s">
        <v>321</v>
      </c>
      <c r="B204" s="22" t="s">
        <v>5</v>
      </c>
      <c r="C204" s="40">
        <f>SUM(D204:J204)</f>
        <v>321275.31326</v>
      </c>
      <c r="D204" s="40">
        <f>SUM(D209)</f>
        <v>101657</v>
      </c>
      <c r="E204" s="40">
        <f aca="true" t="shared" si="83" ref="E204:J204">SUM(E209)</f>
        <v>131444.4</v>
      </c>
      <c r="F204" s="40">
        <f t="shared" si="83"/>
        <v>80502.25126</v>
      </c>
      <c r="G204" s="40">
        <f t="shared" si="83"/>
        <v>7671.662</v>
      </c>
      <c r="H204" s="40">
        <f t="shared" si="83"/>
        <v>0</v>
      </c>
      <c r="I204" s="40">
        <f t="shared" si="83"/>
        <v>0</v>
      </c>
      <c r="J204" s="40">
        <f t="shared" si="83"/>
        <v>0</v>
      </c>
      <c r="K204" s="133"/>
    </row>
    <row r="205" spans="1:11" ht="15">
      <c r="A205" s="24" t="s">
        <v>322</v>
      </c>
      <c r="B205" s="22" t="s">
        <v>56</v>
      </c>
      <c r="C205" s="40">
        <f>SUM(D205:J205)</f>
        <v>187456.27052</v>
      </c>
      <c r="D205" s="40">
        <f>SUM(D210)</f>
        <v>81818</v>
      </c>
      <c r="E205" s="40">
        <f aca="true" t="shared" si="84" ref="E205:J205">SUM(E210)</f>
        <v>86499.6</v>
      </c>
      <c r="F205" s="40">
        <f t="shared" si="84"/>
        <v>17997.66293</v>
      </c>
      <c r="G205" s="40">
        <f t="shared" si="84"/>
        <v>1141.00759</v>
      </c>
      <c r="H205" s="40">
        <f t="shared" si="84"/>
        <v>0</v>
      </c>
      <c r="I205" s="40">
        <f t="shared" si="84"/>
        <v>0</v>
      </c>
      <c r="J205" s="40">
        <f t="shared" si="84"/>
        <v>0</v>
      </c>
      <c r="K205" s="127"/>
    </row>
    <row r="206" spans="1:11" ht="15" customHeight="1">
      <c r="A206" s="24" t="s">
        <v>323</v>
      </c>
      <c r="B206" s="94" t="s">
        <v>10</v>
      </c>
      <c r="C206" s="95"/>
      <c r="D206" s="95"/>
      <c r="E206" s="95"/>
      <c r="F206" s="95"/>
      <c r="G206" s="95"/>
      <c r="H206" s="95"/>
      <c r="I206" s="95"/>
      <c r="J206" s="95"/>
      <c r="K206" s="96"/>
    </row>
    <row r="207" spans="1:11" ht="40.5">
      <c r="A207" s="24" t="s">
        <v>324</v>
      </c>
      <c r="B207" s="23" t="s">
        <v>27</v>
      </c>
      <c r="C207" s="39">
        <f>SUM(C208:C210)</f>
        <v>613231.22985</v>
      </c>
      <c r="D207" s="39">
        <f>SUM(D208:D210)</f>
        <v>223750</v>
      </c>
      <c r="E207" s="39">
        <f aca="true" t="shared" si="85" ref="E207:J207">SUM(E208:E210)</f>
        <v>265785.30000000005</v>
      </c>
      <c r="F207" s="39">
        <f t="shared" si="85"/>
        <v>114266.27549999999</v>
      </c>
      <c r="G207" s="39">
        <f t="shared" si="85"/>
        <v>9429.654349999999</v>
      </c>
      <c r="H207" s="39">
        <f t="shared" si="85"/>
        <v>0</v>
      </c>
      <c r="I207" s="39">
        <f t="shared" si="85"/>
        <v>0</v>
      </c>
      <c r="J207" s="39">
        <f t="shared" si="85"/>
        <v>0</v>
      </c>
      <c r="K207" s="120" t="s">
        <v>62</v>
      </c>
    </row>
    <row r="208" spans="1:11" ht="15">
      <c r="A208" s="24" t="s">
        <v>325</v>
      </c>
      <c r="B208" s="22" t="s">
        <v>4</v>
      </c>
      <c r="C208" s="40">
        <f>SUM(D208:J208)</f>
        <v>104499.64607</v>
      </c>
      <c r="D208" s="40">
        <f>SUM(D221)</f>
        <v>40275</v>
      </c>
      <c r="E208" s="40">
        <f aca="true" t="shared" si="86" ref="E208:J208">SUM(E221)</f>
        <v>47841.3</v>
      </c>
      <c r="F208" s="40">
        <f t="shared" si="86"/>
        <v>15766.36131</v>
      </c>
      <c r="G208" s="40">
        <f t="shared" si="86"/>
        <v>616.98476</v>
      </c>
      <c r="H208" s="40">
        <f t="shared" si="86"/>
        <v>0</v>
      </c>
      <c r="I208" s="40">
        <f t="shared" si="86"/>
        <v>0</v>
      </c>
      <c r="J208" s="40">
        <f t="shared" si="86"/>
        <v>0</v>
      </c>
      <c r="K208" s="122"/>
    </row>
    <row r="209" spans="1:11" ht="15">
      <c r="A209" s="24" t="s">
        <v>326</v>
      </c>
      <c r="B209" s="22" t="s">
        <v>5</v>
      </c>
      <c r="C209" s="40">
        <f>SUM(D209:J209)</f>
        <v>321275.31326</v>
      </c>
      <c r="D209" s="40">
        <f>SUM(D222)</f>
        <v>101657</v>
      </c>
      <c r="E209" s="40">
        <f aca="true" t="shared" si="87" ref="E209:J209">SUM(E222)</f>
        <v>131444.4</v>
      </c>
      <c r="F209" s="40">
        <f t="shared" si="87"/>
        <v>80502.25126</v>
      </c>
      <c r="G209" s="40">
        <f t="shared" si="87"/>
        <v>7671.662</v>
      </c>
      <c r="H209" s="40">
        <f t="shared" si="87"/>
        <v>0</v>
      </c>
      <c r="I209" s="40">
        <f t="shared" si="87"/>
        <v>0</v>
      </c>
      <c r="J209" s="40">
        <f t="shared" si="87"/>
        <v>0</v>
      </c>
      <c r="K209" s="122"/>
    </row>
    <row r="210" spans="1:11" ht="15">
      <c r="A210" s="24" t="s">
        <v>327</v>
      </c>
      <c r="B210" s="22" t="s">
        <v>56</v>
      </c>
      <c r="C210" s="40">
        <f>SUM(D210:J210)</f>
        <v>187456.27052</v>
      </c>
      <c r="D210" s="40">
        <f>SUM(D223)</f>
        <v>81818</v>
      </c>
      <c r="E210" s="40">
        <f aca="true" t="shared" si="88" ref="E210:J210">SUM(E223)</f>
        <v>86499.6</v>
      </c>
      <c r="F210" s="40">
        <f t="shared" si="88"/>
        <v>17997.66293</v>
      </c>
      <c r="G210" s="40">
        <f t="shared" si="88"/>
        <v>1141.00759</v>
      </c>
      <c r="H210" s="40">
        <f t="shared" si="88"/>
        <v>0</v>
      </c>
      <c r="I210" s="40">
        <f t="shared" si="88"/>
        <v>0</v>
      </c>
      <c r="J210" s="40">
        <f t="shared" si="88"/>
        <v>0</v>
      </c>
      <c r="K210" s="121"/>
    </row>
    <row r="211" spans="1:11" ht="15" customHeight="1">
      <c r="A211" s="24" t="s">
        <v>328</v>
      </c>
      <c r="B211" s="112" t="s">
        <v>11</v>
      </c>
      <c r="C211" s="113"/>
      <c r="D211" s="113"/>
      <c r="E211" s="113"/>
      <c r="F211" s="113"/>
      <c r="G211" s="113"/>
      <c r="H211" s="113"/>
      <c r="I211" s="113"/>
      <c r="J211" s="113"/>
      <c r="K211" s="114"/>
    </row>
    <row r="212" spans="1:11" ht="54">
      <c r="A212" s="24" t="s">
        <v>329</v>
      </c>
      <c r="B212" s="9" t="s">
        <v>29</v>
      </c>
      <c r="C212" s="67">
        <f>SUM(C213)</f>
        <v>0</v>
      </c>
      <c r="D212" s="67">
        <f aca="true" t="shared" si="89" ref="D212:J212">SUM(D213)</f>
        <v>0</v>
      </c>
      <c r="E212" s="67">
        <f t="shared" si="89"/>
        <v>0</v>
      </c>
      <c r="F212" s="67">
        <f t="shared" si="89"/>
        <v>0</v>
      </c>
      <c r="G212" s="67">
        <f t="shared" si="89"/>
        <v>0</v>
      </c>
      <c r="H212" s="67">
        <f t="shared" si="89"/>
        <v>0</v>
      </c>
      <c r="I212" s="67">
        <f t="shared" si="89"/>
        <v>0</v>
      </c>
      <c r="J212" s="67">
        <f t="shared" si="89"/>
        <v>0</v>
      </c>
      <c r="K212" s="115" t="s">
        <v>62</v>
      </c>
    </row>
    <row r="213" spans="1:11" ht="15">
      <c r="A213" s="24" t="s">
        <v>330</v>
      </c>
      <c r="B213" s="12" t="s">
        <v>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116"/>
    </row>
    <row r="214" spans="1:11" ht="15" customHeight="1">
      <c r="A214" s="24" t="s">
        <v>331</v>
      </c>
      <c r="B214" s="112" t="s">
        <v>12</v>
      </c>
      <c r="C214" s="113"/>
      <c r="D214" s="113"/>
      <c r="E214" s="113"/>
      <c r="F214" s="113"/>
      <c r="G214" s="113"/>
      <c r="H214" s="113"/>
      <c r="I214" s="113"/>
      <c r="J214" s="113"/>
      <c r="K214" s="114"/>
    </row>
    <row r="215" spans="1:11" ht="15">
      <c r="A215" s="24" t="s">
        <v>332</v>
      </c>
      <c r="B215" s="9" t="s">
        <v>30</v>
      </c>
      <c r="C215" s="36">
        <f>SUM(D215:J215)</f>
        <v>613231.22985</v>
      </c>
      <c r="D215" s="36">
        <f>SUM(D216:D218)</f>
        <v>223750</v>
      </c>
      <c r="E215" s="36">
        <f aca="true" t="shared" si="90" ref="E215:J215">SUM(E216:E218)</f>
        <v>265785.30000000005</v>
      </c>
      <c r="F215" s="36">
        <f>SUM(F216:F218)</f>
        <v>114266.27549999999</v>
      </c>
      <c r="G215" s="36">
        <f t="shared" si="90"/>
        <v>9429.654349999999</v>
      </c>
      <c r="H215" s="36">
        <f t="shared" si="90"/>
        <v>0</v>
      </c>
      <c r="I215" s="36">
        <f t="shared" si="90"/>
        <v>0</v>
      </c>
      <c r="J215" s="36">
        <f t="shared" si="90"/>
        <v>0</v>
      </c>
      <c r="K215" s="110" t="s">
        <v>62</v>
      </c>
    </row>
    <row r="216" spans="1:11" ht="15">
      <c r="A216" s="24" t="s">
        <v>333</v>
      </c>
      <c r="B216" s="22" t="s">
        <v>4</v>
      </c>
      <c r="C216" s="41">
        <f>SUM(D216:J216)</f>
        <v>104499.64607</v>
      </c>
      <c r="D216" s="37">
        <f aca="true" t="shared" si="91" ref="D216:J216">SUM(D221)</f>
        <v>40275</v>
      </c>
      <c r="E216" s="37">
        <f t="shared" si="91"/>
        <v>47841.3</v>
      </c>
      <c r="F216" s="37">
        <f t="shared" si="91"/>
        <v>15766.36131</v>
      </c>
      <c r="G216" s="37">
        <f t="shared" si="91"/>
        <v>616.98476</v>
      </c>
      <c r="H216" s="37">
        <f t="shared" si="91"/>
        <v>0</v>
      </c>
      <c r="I216" s="37">
        <f t="shared" si="91"/>
        <v>0</v>
      </c>
      <c r="J216" s="37">
        <f t="shared" si="91"/>
        <v>0</v>
      </c>
      <c r="K216" s="138"/>
    </row>
    <row r="217" spans="1:11" ht="15">
      <c r="A217" s="24" t="s">
        <v>334</v>
      </c>
      <c r="B217" s="22" t="s">
        <v>5</v>
      </c>
      <c r="C217" s="41">
        <f>SUM(D217:J217)</f>
        <v>321275.31326</v>
      </c>
      <c r="D217" s="37">
        <f>SUM(D222)</f>
        <v>101657</v>
      </c>
      <c r="E217" s="37">
        <f aca="true" t="shared" si="92" ref="E217:J217">SUM(E222)</f>
        <v>131444.4</v>
      </c>
      <c r="F217" s="37">
        <f t="shared" si="92"/>
        <v>80502.25126</v>
      </c>
      <c r="G217" s="37">
        <f t="shared" si="92"/>
        <v>7671.662</v>
      </c>
      <c r="H217" s="37">
        <f t="shared" si="92"/>
        <v>0</v>
      </c>
      <c r="I217" s="37">
        <f t="shared" si="92"/>
        <v>0</v>
      </c>
      <c r="J217" s="37">
        <f t="shared" si="92"/>
        <v>0</v>
      </c>
      <c r="K217" s="138"/>
    </row>
    <row r="218" spans="1:11" ht="15">
      <c r="A218" s="24" t="s">
        <v>335</v>
      </c>
      <c r="B218" s="22" t="s">
        <v>56</v>
      </c>
      <c r="C218" s="41">
        <f>SUM(D218:J218)</f>
        <v>187456.27052</v>
      </c>
      <c r="D218" s="41">
        <f>SUM(D223)</f>
        <v>81818</v>
      </c>
      <c r="E218" s="41">
        <f aca="true" t="shared" si="93" ref="E218:J218">SUM(E223)</f>
        <v>86499.6</v>
      </c>
      <c r="F218" s="41">
        <f t="shared" si="93"/>
        <v>17997.66293</v>
      </c>
      <c r="G218" s="41">
        <f t="shared" si="93"/>
        <v>1141.00759</v>
      </c>
      <c r="H218" s="41">
        <f t="shared" si="93"/>
        <v>0</v>
      </c>
      <c r="I218" s="41">
        <f t="shared" si="93"/>
        <v>0</v>
      </c>
      <c r="J218" s="41">
        <f t="shared" si="93"/>
        <v>0</v>
      </c>
      <c r="K218" s="111"/>
    </row>
    <row r="219" spans="1:11" ht="15" customHeight="1">
      <c r="A219" s="24" t="s">
        <v>336</v>
      </c>
      <c r="B219" s="101" t="s">
        <v>77</v>
      </c>
      <c r="C219" s="102"/>
      <c r="D219" s="102"/>
      <c r="E219" s="102"/>
      <c r="F219" s="102"/>
      <c r="G219" s="102"/>
      <c r="H219" s="102"/>
      <c r="I219" s="102"/>
      <c r="J219" s="102"/>
      <c r="K219" s="103"/>
    </row>
    <row r="220" spans="1:11" ht="40.5">
      <c r="A220" s="24" t="s">
        <v>337</v>
      </c>
      <c r="B220" s="9" t="s">
        <v>27</v>
      </c>
      <c r="C220" s="36">
        <f>SUM(D220:J220)</f>
        <v>613231.22985</v>
      </c>
      <c r="D220" s="62">
        <f>SUM(D221:D223)</f>
        <v>223750</v>
      </c>
      <c r="E220" s="62">
        <f aca="true" t="shared" si="94" ref="E220:J220">SUM(E221:E223)</f>
        <v>265785.30000000005</v>
      </c>
      <c r="F220" s="62">
        <f t="shared" si="94"/>
        <v>114266.27549999999</v>
      </c>
      <c r="G220" s="62">
        <f t="shared" si="94"/>
        <v>9429.654349999999</v>
      </c>
      <c r="H220" s="62">
        <f t="shared" si="94"/>
        <v>0</v>
      </c>
      <c r="I220" s="62">
        <f t="shared" si="94"/>
        <v>0</v>
      </c>
      <c r="J220" s="62">
        <f t="shared" si="94"/>
        <v>0</v>
      </c>
      <c r="K220" s="135">
        <v>44.46</v>
      </c>
    </row>
    <row r="221" spans="1:11" ht="15">
      <c r="A221" s="24" t="s">
        <v>338</v>
      </c>
      <c r="B221" s="10" t="s">
        <v>4</v>
      </c>
      <c r="C221" s="37">
        <f>SUM(D221:J221)</f>
        <v>104499.64607</v>
      </c>
      <c r="D221" s="37">
        <v>40275</v>
      </c>
      <c r="E221" s="37">
        <v>47841.3</v>
      </c>
      <c r="F221" s="37">
        <v>15766.36131</v>
      </c>
      <c r="G221" s="37">
        <v>616.98476</v>
      </c>
      <c r="H221" s="37">
        <v>0</v>
      </c>
      <c r="I221" s="37">
        <v>0</v>
      </c>
      <c r="J221" s="37">
        <v>0</v>
      </c>
      <c r="K221" s="136"/>
    </row>
    <row r="222" spans="1:11" ht="15">
      <c r="A222" s="24" t="s">
        <v>339</v>
      </c>
      <c r="B222" s="10" t="s">
        <v>5</v>
      </c>
      <c r="C222" s="37">
        <f>SUM(D222:J222)</f>
        <v>321275.31326</v>
      </c>
      <c r="D222" s="37">
        <v>101657</v>
      </c>
      <c r="E222" s="37">
        <v>131444.4</v>
      </c>
      <c r="F222" s="37">
        <v>80502.25126</v>
      </c>
      <c r="G222" s="37">
        <v>7671.662</v>
      </c>
      <c r="H222" s="37">
        <v>0</v>
      </c>
      <c r="I222" s="37">
        <v>0</v>
      </c>
      <c r="J222" s="37">
        <v>0</v>
      </c>
      <c r="K222" s="136"/>
    </row>
    <row r="223" spans="1:11" ht="15">
      <c r="A223" s="24" t="s">
        <v>340</v>
      </c>
      <c r="B223" s="14" t="s">
        <v>56</v>
      </c>
      <c r="C223" s="37">
        <f>SUM(D223:J223)</f>
        <v>187456.27052</v>
      </c>
      <c r="D223" s="37">
        <v>81818</v>
      </c>
      <c r="E223" s="37">
        <v>86499.6</v>
      </c>
      <c r="F223" s="37">
        <v>17997.66293</v>
      </c>
      <c r="G223" s="37">
        <v>1141.00759</v>
      </c>
      <c r="H223" s="37">
        <v>0</v>
      </c>
      <c r="I223" s="37">
        <v>0</v>
      </c>
      <c r="J223" s="37">
        <v>0</v>
      </c>
      <c r="K223" s="137"/>
    </row>
    <row r="224" spans="1:11" ht="15" customHeight="1">
      <c r="A224" s="24" t="s">
        <v>341</v>
      </c>
      <c r="B224" s="94" t="s">
        <v>13</v>
      </c>
      <c r="C224" s="95"/>
      <c r="D224" s="95"/>
      <c r="E224" s="95"/>
      <c r="F224" s="95"/>
      <c r="G224" s="95"/>
      <c r="H224" s="95"/>
      <c r="I224" s="95"/>
      <c r="J224" s="95"/>
      <c r="K224" s="96"/>
    </row>
    <row r="225" spans="1:11" ht="15">
      <c r="A225" s="24" t="s">
        <v>342</v>
      </c>
      <c r="B225" s="23" t="s">
        <v>33</v>
      </c>
      <c r="C225" s="66">
        <f>SUM(D225:J225)</f>
        <v>5345.8</v>
      </c>
      <c r="D225" s="47">
        <f>SUM(D226)</f>
        <v>0</v>
      </c>
      <c r="E225" s="47">
        <f aca="true" t="shared" si="95" ref="E225:J225">SUM(E226)</f>
        <v>1510.8</v>
      </c>
      <c r="F225" s="47">
        <f t="shared" si="95"/>
        <v>1799</v>
      </c>
      <c r="G225" s="47">
        <f t="shared" si="95"/>
        <v>2036</v>
      </c>
      <c r="H225" s="47">
        <f t="shared" si="95"/>
        <v>0</v>
      </c>
      <c r="I225" s="47">
        <f t="shared" si="95"/>
        <v>0</v>
      </c>
      <c r="J225" s="47">
        <f t="shared" si="95"/>
        <v>0</v>
      </c>
      <c r="K225" s="131" t="s">
        <v>62</v>
      </c>
    </row>
    <row r="226" spans="1:11" ht="15">
      <c r="A226" s="24" t="s">
        <v>343</v>
      </c>
      <c r="B226" s="25" t="s">
        <v>4</v>
      </c>
      <c r="C226" s="49">
        <f aca="true" t="shared" si="96" ref="C226:J226">SUM(C229+C232)</f>
        <v>5345.8</v>
      </c>
      <c r="D226" s="49">
        <f t="shared" si="96"/>
        <v>0</v>
      </c>
      <c r="E226" s="49">
        <f t="shared" si="96"/>
        <v>1510.8</v>
      </c>
      <c r="F226" s="49">
        <f t="shared" si="96"/>
        <v>1799</v>
      </c>
      <c r="G226" s="49">
        <f t="shared" si="96"/>
        <v>2036</v>
      </c>
      <c r="H226" s="49">
        <f t="shared" si="96"/>
        <v>0</v>
      </c>
      <c r="I226" s="49">
        <f t="shared" si="96"/>
        <v>0</v>
      </c>
      <c r="J226" s="49">
        <f t="shared" si="96"/>
        <v>0</v>
      </c>
      <c r="K226" s="132"/>
    </row>
    <row r="227" spans="1:12" ht="15.75" customHeight="1">
      <c r="A227" s="24" t="s">
        <v>344</v>
      </c>
      <c r="B227" s="101" t="s">
        <v>78</v>
      </c>
      <c r="C227" s="102"/>
      <c r="D227" s="102"/>
      <c r="E227" s="102"/>
      <c r="F227" s="102"/>
      <c r="G227" s="102"/>
      <c r="H227" s="102"/>
      <c r="I227" s="102"/>
      <c r="J227" s="102"/>
      <c r="K227" s="103"/>
      <c r="L227" s="30"/>
    </row>
    <row r="228" spans="1:12" ht="15.75" customHeight="1">
      <c r="A228" s="24" t="s">
        <v>345</v>
      </c>
      <c r="B228" s="9" t="s">
        <v>18</v>
      </c>
      <c r="C228" s="66">
        <f>SUM(D228:J228)</f>
        <v>5044.3</v>
      </c>
      <c r="D228" s="62">
        <f>SUM(D229)</f>
        <v>0</v>
      </c>
      <c r="E228" s="62">
        <f aca="true" t="shared" si="97" ref="E228:J228">SUM(E229)</f>
        <v>1394.3</v>
      </c>
      <c r="F228" s="62">
        <f t="shared" si="97"/>
        <v>1764</v>
      </c>
      <c r="G228" s="62">
        <f t="shared" si="97"/>
        <v>1886</v>
      </c>
      <c r="H228" s="62">
        <f t="shared" si="97"/>
        <v>0</v>
      </c>
      <c r="I228" s="62">
        <f t="shared" si="97"/>
        <v>0</v>
      </c>
      <c r="J228" s="62">
        <f t="shared" si="97"/>
        <v>0</v>
      </c>
      <c r="K228" s="110">
        <v>47</v>
      </c>
      <c r="L228" s="30"/>
    </row>
    <row r="229" spans="1:12" ht="15.75" customHeight="1">
      <c r="A229" s="24" t="s">
        <v>346</v>
      </c>
      <c r="B229" s="10" t="s">
        <v>4</v>
      </c>
      <c r="C229" s="65">
        <f>SUM(D229:J229)</f>
        <v>5044.3</v>
      </c>
      <c r="D229" s="37">
        <v>0</v>
      </c>
      <c r="E229" s="37">
        <v>1394.3</v>
      </c>
      <c r="F229" s="37">
        <v>1764</v>
      </c>
      <c r="G229" s="37">
        <v>1886</v>
      </c>
      <c r="H229" s="37">
        <v>0</v>
      </c>
      <c r="I229" s="37">
        <v>0</v>
      </c>
      <c r="J229" s="37">
        <v>0</v>
      </c>
      <c r="K229" s="111"/>
      <c r="L229" s="30"/>
    </row>
    <row r="230" spans="1:12" ht="15.75" customHeight="1">
      <c r="A230" s="24" t="s">
        <v>347</v>
      </c>
      <c r="B230" s="101" t="s">
        <v>79</v>
      </c>
      <c r="C230" s="102"/>
      <c r="D230" s="102"/>
      <c r="E230" s="102"/>
      <c r="F230" s="102"/>
      <c r="G230" s="102"/>
      <c r="H230" s="102"/>
      <c r="I230" s="102"/>
      <c r="J230" s="102"/>
      <c r="K230" s="103"/>
      <c r="L230" s="30"/>
    </row>
    <row r="231" spans="1:12" ht="15.75" customHeight="1">
      <c r="A231" s="24" t="s">
        <v>348</v>
      </c>
      <c r="B231" s="9" t="s">
        <v>18</v>
      </c>
      <c r="C231" s="66" t="e">
        <f>SUM(D231:J231)</f>
        <v>#NAME?</v>
      </c>
      <c r="D231" s="62" t="e">
        <f>-ЫИМ</f>
        <v>#NAME?</v>
      </c>
      <c r="E231" s="62">
        <f aca="true" t="shared" si="98" ref="E231:J231">SUM(E232)</f>
        <v>116.5</v>
      </c>
      <c r="F231" s="62">
        <f t="shared" si="98"/>
        <v>35</v>
      </c>
      <c r="G231" s="62">
        <f t="shared" si="98"/>
        <v>150</v>
      </c>
      <c r="H231" s="62">
        <f t="shared" si="98"/>
        <v>0</v>
      </c>
      <c r="I231" s="62">
        <f t="shared" si="98"/>
        <v>0</v>
      </c>
      <c r="J231" s="62">
        <f t="shared" si="98"/>
        <v>0</v>
      </c>
      <c r="K231" s="110">
        <v>47</v>
      </c>
      <c r="L231" s="30"/>
    </row>
    <row r="232" spans="1:12" ht="15.75" customHeight="1">
      <c r="A232" s="24" t="s">
        <v>349</v>
      </c>
      <c r="B232" s="10" t="s">
        <v>4</v>
      </c>
      <c r="C232" s="65">
        <f>SUM(D232:J232)</f>
        <v>301.5</v>
      </c>
      <c r="D232" s="37">
        <v>0</v>
      </c>
      <c r="E232" s="37">
        <v>116.5</v>
      </c>
      <c r="F232" s="37">
        <v>35</v>
      </c>
      <c r="G232" s="37">
        <v>150</v>
      </c>
      <c r="H232" s="37">
        <v>0</v>
      </c>
      <c r="I232" s="37">
        <v>0</v>
      </c>
      <c r="J232" s="37">
        <v>0</v>
      </c>
      <c r="K232" s="111"/>
      <c r="L232" s="30"/>
    </row>
    <row r="233" spans="1:11" ht="30" customHeight="1">
      <c r="A233" s="24" t="s">
        <v>350</v>
      </c>
      <c r="B233" s="117" t="s">
        <v>41</v>
      </c>
      <c r="C233" s="118"/>
      <c r="D233" s="118"/>
      <c r="E233" s="118"/>
      <c r="F233" s="118"/>
      <c r="G233" s="118"/>
      <c r="H233" s="118"/>
      <c r="I233" s="118"/>
      <c r="J233" s="118"/>
      <c r="K233" s="119"/>
    </row>
    <row r="234" spans="1:11" ht="27" customHeight="1">
      <c r="A234" s="24" t="s">
        <v>351</v>
      </c>
      <c r="B234" s="23" t="s">
        <v>34</v>
      </c>
      <c r="C234" s="39">
        <f>C235</f>
        <v>109622.57159</v>
      </c>
      <c r="D234" s="39">
        <f>D235</f>
        <v>9057</v>
      </c>
      <c r="E234" s="39">
        <f aca="true" t="shared" si="99" ref="E234:J234">E235</f>
        <v>20613.8</v>
      </c>
      <c r="F234" s="39">
        <f t="shared" si="99"/>
        <v>13551.27159</v>
      </c>
      <c r="G234" s="39">
        <f t="shared" si="99"/>
        <v>15000</v>
      </c>
      <c r="H234" s="39">
        <f t="shared" si="99"/>
        <v>17133.5</v>
      </c>
      <c r="I234" s="39">
        <f t="shared" si="99"/>
        <v>17133.5</v>
      </c>
      <c r="J234" s="39">
        <f t="shared" si="99"/>
        <v>17133.5</v>
      </c>
      <c r="K234" s="126" t="s">
        <v>62</v>
      </c>
    </row>
    <row r="235" spans="1:11" ht="14.25" customHeight="1">
      <c r="A235" s="24" t="s">
        <v>352</v>
      </c>
      <c r="B235" s="22" t="s">
        <v>4</v>
      </c>
      <c r="C235" s="40">
        <f>SUM(D235:J235)</f>
        <v>109622.57159</v>
      </c>
      <c r="D235" s="40">
        <f>SUM(D247)</f>
        <v>9057</v>
      </c>
      <c r="E235" s="40">
        <f aca="true" t="shared" si="100" ref="E235:J235">SUM(E247)</f>
        <v>20613.8</v>
      </c>
      <c r="F235" s="40">
        <f t="shared" si="100"/>
        <v>13551.27159</v>
      </c>
      <c r="G235" s="40">
        <f>SUM(G247)</f>
        <v>15000</v>
      </c>
      <c r="H235" s="40">
        <f t="shared" si="100"/>
        <v>17133.5</v>
      </c>
      <c r="I235" s="40">
        <f t="shared" si="100"/>
        <v>17133.5</v>
      </c>
      <c r="J235" s="40">
        <f t="shared" si="100"/>
        <v>17133.5</v>
      </c>
      <c r="K235" s="127"/>
    </row>
    <row r="236" spans="1:11" ht="15" customHeight="1">
      <c r="A236" s="24" t="s">
        <v>353</v>
      </c>
      <c r="B236" s="94" t="s">
        <v>10</v>
      </c>
      <c r="C236" s="95"/>
      <c r="D236" s="95"/>
      <c r="E236" s="95"/>
      <c r="F236" s="95"/>
      <c r="G236" s="95"/>
      <c r="H236" s="95"/>
      <c r="I236" s="95"/>
      <c r="J236" s="95"/>
      <c r="K236" s="96"/>
    </row>
    <row r="237" spans="1:11" ht="40.5">
      <c r="A237" s="24" t="s">
        <v>354</v>
      </c>
      <c r="B237" s="23" t="s">
        <v>27</v>
      </c>
      <c r="C237" s="55">
        <f>SUM(C238)</f>
        <v>0</v>
      </c>
      <c r="D237" s="55">
        <f aca="true" t="shared" si="101" ref="D237:J237">SUM(D238)</f>
        <v>0</v>
      </c>
      <c r="E237" s="55">
        <f t="shared" si="101"/>
        <v>0</v>
      </c>
      <c r="F237" s="55">
        <f t="shared" si="101"/>
        <v>0</v>
      </c>
      <c r="G237" s="55">
        <f t="shared" si="101"/>
        <v>0</v>
      </c>
      <c r="H237" s="55">
        <f t="shared" si="101"/>
        <v>0</v>
      </c>
      <c r="I237" s="55">
        <f t="shared" si="101"/>
        <v>0</v>
      </c>
      <c r="J237" s="55">
        <f t="shared" si="101"/>
        <v>0</v>
      </c>
      <c r="K237" s="120" t="s">
        <v>62</v>
      </c>
    </row>
    <row r="238" spans="1:11" ht="15" customHeight="1">
      <c r="A238" s="24" t="s">
        <v>355</v>
      </c>
      <c r="B238" s="22" t="s">
        <v>4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121"/>
    </row>
    <row r="239" spans="1:11" ht="15" customHeight="1">
      <c r="A239" s="24" t="s">
        <v>356</v>
      </c>
      <c r="B239" s="112" t="s">
        <v>11</v>
      </c>
      <c r="C239" s="113"/>
      <c r="D239" s="113"/>
      <c r="E239" s="113"/>
      <c r="F239" s="113"/>
      <c r="G239" s="113"/>
      <c r="H239" s="113"/>
      <c r="I239" s="113"/>
      <c r="J239" s="113"/>
      <c r="K239" s="114"/>
    </row>
    <row r="240" spans="1:11" ht="54">
      <c r="A240" s="24" t="s">
        <v>357</v>
      </c>
      <c r="B240" s="9" t="s">
        <v>29</v>
      </c>
      <c r="C240" s="67">
        <f>SUM(C241)</f>
        <v>0</v>
      </c>
      <c r="D240" s="67">
        <f aca="true" t="shared" si="102" ref="D240:J240">SUM(D241)</f>
        <v>0</v>
      </c>
      <c r="E240" s="67">
        <f t="shared" si="102"/>
        <v>0</v>
      </c>
      <c r="F240" s="67">
        <f t="shared" si="102"/>
        <v>0</v>
      </c>
      <c r="G240" s="67">
        <f t="shared" si="102"/>
        <v>0</v>
      </c>
      <c r="H240" s="67">
        <f t="shared" si="102"/>
        <v>0</v>
      </c>
      <c r="I240" s="67">
        <f t="shared" si="102"/>
        <v>0</v>
      </c>
      <c r="J240" s="67">
        <f t="shared" si="102"/>
        <v>0</v>
      </c>
      <c r="K240" s="115" t="s">
        <v>62</v>
      </c>
    </row>
    <row r="241" spans="1:11" ht="15">
      <c r="A241" s="24" t="s">
        <v>358</v>
      </c>
      <c r="B241" s="12" t="s">
        <v>4</v>
      </c>
      <c r="C241" s="53">
        <f>SUM(D241:J241)</f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116"/>
    </row>
    <row r="242" spans="1:11" ht="15" customHeight="1">
      <c r="A242" s="24" t="s">
        <v>359</v>
      </c>
      <c r="B242" s="112" t="s">
        <v>12</v>
      </c>
      <c r="C242" s="113"/>
      <c r="D242" s="113"/>
      <c r="E242" s="113"/>
      <c r="F242" s="113"/>
      <c r="G242" s="113"/>
      <c r="H242" s="113"/>
      <c r="I242" s="113"/>
      <c r="J242" s="113"/>
      <c r="K242" s="114"/>
    </row>
    <row r="243" spans="1:11" ht="15">
      <c r="A243" s="24" t="s">
        <v>360</v>
      </c>
      <c r="B243" s="9" t="s">
        <v>33</v>
      </c>
      <c r="C243" s="52">
        <v>0</v>
      </c>
      <c r="D243" s="52">
        <f>SUM(C241)</f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110" t="s">
        <v>62</v>
      </c>
    </row>
    <row r="244" spans="1:11" ht="15">
      <c r="A244" s="24" t="s">
        <v>361</v>
      </c>
      <c r="B244" s="12" t="s">
        <v>4</v>
      </c>
      <c r="C244" s="53">
        <f>SUM(D244:J244)</f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111"/>
    </row>
    <row r="245" spans="1:11" ht="15" customHeight="1">
      <c r="A245" s="24" t="s">
        <v>362</v>
      </c>
      <c r="B245" s="94" t="s">
        <v>21</v>
      </c>
      <c r="C245" s="95"/>
      <c r="D245" s="95"/>
      <c r="E245" s="95"/>
      <c r="F245" s="95"/>
      <c r="G245" s="95"/>
      <c r="H245" s="95"/>
      <c r="I245" s="95"/>
      <c r="J245" s="95"/>
      <c r="K245" s="96"/>
    </row>
    <row r="246" spans="1:11" ht="15" customHeight="1">
      <c r="A246" s="24" t="s">
        <v>363</v>
      </c>
      <c r="B246" s="23" t="s">
        <v>30</v>
      </c>
      <c r="C246" s="39">
        <f aca="true" t="shared" si="103" ref="C246:J246">SUM(C247:C247)</f>
        <v>109622.57159</v>
      </c>
      <c r="D246" s="39">
        <f t="shared" si="103"/>
        <v>9057</v>
      </c>
      <c r="E246" s="39">
        <f t="shared" si="103"/>
        <v>20613.8</v>
      </c>
      <c r="F246" s="39">
        <f t="shared" si="103"/>
        <v>13551.27159</v>
      </c>
      <c r="G246" s="39">
        <f t="shared" si="103"/>
        <v>15000</v>
      </c>
      <c r="H246" s="39">
        <f t="shared" si="103"/>
        <v>17133.5</v>
      </c>
      <c r="I246" s="39">
        <f t="shared" si="103"/>
        <v>17133.5</v>
      </c>
      <c r="J246" s="39">
        <f t="shared" si="103"/>
        <v>17133.5</v>
      </c>
      <c r="K246" s="123" t="s">
        <v>62</v>
      </c>
    </row>
    <row r="247" spans="1:11" ht="15">
      <c r="A247" s="24" t="s">
        <v>364</v>
      </c>
      <c r="B247" s="25" t="s">
        <v>4</v>
      </c>
      <c r="C247" s="40">
        <f>SUM(D247:J247)</f>
        <v>109622.57159</v>
      </c>
      <c r="D247" s="40">
        <f aca="true" t="shared" si="104" ref="D247:J247">D253+D256+D259+D262+D265+D250</f>
        <v>9057</v>
      </c>
      <c r="E247" s="40">
        <f t="shared" si="104"/>
        <v>20613.8</v>
      </c>
      <c r="F247" s="40">
        <f t="shared" si="104"/>
        <v>13551.27159</v>
      </c>
      <c r="G247" s="40">
        <f t="shared" si="104"/>
        <v>15000</v>
      </c>
      <c r="H247" s="40">
        <f t="shared" si="104"/>
        <v>17133.5</v>
      </c>
      <c r="I247" s="40">
        <f t="shared" si="104"/>
        <v>17133.5</v>
      </c>
      <c r="J247" s="40">
        <f t="shared" si="104"/>
        <v>17133.5</v>
      </c>
      <c r="K247" s="124"/>
    </row>
    <row r="248" spans="1:11" ht="16.5" customHeight="1">
      <c r="A248" s="24" t="s">
        <v>365</v>
      </c>
      <c r="B248" s="107" t="s">
        <v>80</v>
      </c>
      <c r="C248" s="108"/>
      <c r="D248" s="108"/>
      <c r="E248" s="108"/>
      <c r="F248" s="108"/>
      <c r="G248" s="108"/>
      <c r="H248" s="108"/>
      <c r="I248" s="108"/>
      <c r="J248" s="108"/>
      <c r="K248" s="109"/>
    </row>
    <row r="249" spans="1:11" ht="15">
      <c r="A249" s="24" t="s">
        <v>366</v>
      </c>
      <c r="B249" s="9" t="s">
        <v>18</v>
      </c>
      <c r="C249" s="62">
        <f>SUM(C250)</f>
        <v>47665.600000000006</v>
      </c>
      <c r="D249" s="47">
        <f>SUM(D250)</f>
        <v>0</v>
      </c>
      <c r="E249" s="47">
        <f aca="true" t="shared" si="105" ref="E249:J249">SUM(E250)</f>
        <v>7187</v>
      </c>
      <c r="F249" s="47">
        <f t="shared" si="105"/>
        <v>6400</v>
      </c>
      <c r="G249" s="47">
        <f t="shared" si="105"/>
        <v>7000</v>
      </c>
      <c r="H249" s="47">
        <f t="shared" si="105"/>
        <v>9026.2</v>
      </c>
      <c r="I249" s="47">
        <f t="shared" si="105"/>
        <v>9026.2</v>
      </c>
      <c r="J249" s="47">
        <f t="shared" si="105"/>
        <v>9026.2</v>
      </c>
      <c r="K249" s="110">
        <v>54</v>
      </c>
    </row>
    <row r="250" spans="1:11" ht="15">
      <c r="A250" s="24" t="s">
        <v>367</v>
      </c>
      <c r="B250" s="10" t="s">
        <v>4</v>
      </c>
      <c r="C250" s="65">
        <f>SUM(D250:J250)</f>
        <v>47665.600000000006</v>
      </c>
      <c r="D250" s="40">
        <v>0</v>
      </c>
      <c r="E250" s="40">
        <v>7187</v>
      </c>
      <c r="F250" s="40">
        <v>6400</v>
      </c>
      <c r="G250" s="40">
        <v>7000</v>
      </c>
      <c r="H250" s="37">
        <v>9026.2</v>
      </c>
      <c r="I250" s="37">
        <f>SUM(H250)</f>
        <v>9026.2</v>
      </c>
      <c r="J250" s="37">
        <f>SUM(I250)</f>
        <v>9026.2</v>
      </c>
      <c r="K250" s="111"/>
    </row>
    <row r="251" spans="1:11" ht="28.5" customHeight="1">
      <c r="A251" s="24" t="s">
        <v>368</v>
      </c>
      <c r="B251" s="107" t="s">
        <v>81</v>
      </c>
      <c r="C251" s="108"/>
      <c r="D251" s="108"/>
      <c r="E251" s="108"/>
      <c r="F251" s="108"/>
      <c r="G251" s="108"/>
      <c r="H251" s="108"/>
      <c r="I251" s="108"/>
      <c r="J251" s="108"/>
      <c r="K251" s="109"/>
    </row>
    <row r="252" spans="1:11" ht="15">
      <c r="A252" s="24" t="s">
        <v>369</v>
      </c>
      <c r="B252" s="9" t="s">
        <v>18</v>
      </c>
      <c r="C252" s="62">
        <f>SUM(C253)</f>
        <v>16178.195</v>
      </c>
      <c r="D252" s="62">
        <f>SUM(D253)</f>
        <v>1162.9</v>
      </c>
      <c r="E252" s="62">
        <f aca="true" t="shared" si="106" ref="E252:J252">SUM(E253)</f>
        <v>3739</v>
      </c>
      <c r="F252" s="62">
        <f t="shared" si="106"/>
        <v>2338.295</v>
      </c>
      <c r="G252" s="62">
        <f t="shared" si="106"/>
        <v>1000</v>
      </c>
      <c r="H252" s="62">
        <f t="shared" si="106"/>
        <v>2646</v>
      </c>
      <c r="I252" s="62">
        <f t="shared" si="106"/>
        <v>2646</v>
      </c>
      <c r="J252" s="62">
        <f t="shared" si="106"/>
        <v>2646</v>
      </c>
      <c r="K252" s="110">
        <v>51</v>
      </c>
    </row>
    <row r="253" spans="1:11" ht="15">
      <c r="A253" s="24" t="s">
        <v>370</v>
      </c>
      <c r="B253" s="10" t="s">
        <v>4</v>
      </c>
      <c r="C253" s="65">
        <f>SUM(D253:J253)</f>
        <v>16178.195</v>
      </c>
      <c r="D253" s="37">
        <v>1162.9</v>
      </c>
      <c r="E253" s="37">
        <v>3739</v>
      </c>
      <c r="F253" s="37">
        <v>2338.295</v>
      </c>
      <c r="G253" s="37">
        <v>1000</v>
      </c>
      <c r="H253" s="37">
        <v>2646</v>
      </c>
      <c r="I253" s="37">
        <f>SUM(H253)</f>
        <v>2646</v>
      </c>
      <c r="J253" s="37">
        <f>SUM(I253)</f>
        <v>2646</v>
      </c>
      <c r="K253" s="111"/>
    </row>
    <row r="254" spans="1:11" ht="24.75" customHeight="1">
      <c r="A254" s="24" t="s">
        <v>371</v>
      </c>
      <c r="B254" s="107" t="s">
        <v>82</v>
      </c>
      <c r="C254" s="108"/>
      <c r="D254" s="108"/>
      <c r="E254" s="108"/>
      <c r="F254" s="108"/>
      <c r="G254" s="108"/>
      <c r="H254" s="108"/>
      <c r="I254" s="108"/>
      <c r="J254" s="108"/>
      <c r="K254" s="109"/>
    </row>
    <row r="255" spans="1:11" ht="15">
      <c r="A255" s="24" t="s">
        <v>372</v>
      </c>
      <c r="B255" s="9" t="s">
        <v>18</v>
      </c>
      <c r="C255" s="66">
        <f>SUM(D255:J255)</f>
        <v>4943.700000000001</v>
      </c>
      <c r="D255" s="62">
        <f>SUM(D256)</f>
        <v>2527.4</v>
      </c>
      <c r="E255" s="62">
        <f aca="true" t="shared" si="107" ref="E255:J255">SUM(E256)</f>
        <v>2416.3</v>
      </c>
      <c r="F255" s="62">
        <f t="shared" si="107"/>
        <v>0</v>
      </c>
      <c r="G255" s="62">
        <f t="shared" si="107"/>
        <v>0</v>
      </c>
      <c r="H255" s="62">
        <f t="shared" si="107"/>
        <v>0</v>
      </c>
      <c r="I255" s="62">
        <f t="shared" si="107"/>
        <v>0</v>
      </c>
      <c r="J255" s="62">
        <f t="shared" si="107"/>
        <v>0</v>
      </c>
      <c r="K255" s="110">
        <v>53</v>
      </c>
    </row>
    <row r="256" spans="1:11" ht="15">
      <c r="A256" s="24" t="s">
        <v>373</v>
      </c>
      <c r="B256" s="10" t="s">
        <v>4</v>
      </c>
      <c r="C256" s="65">
        <f>SUM(D256:J256)</f>
        <v>4943.700000000001</v>
      </c>
      <c r="D256" s="37">
        <v>2527.4</v>
      </c>
      <c r="E256" s="37">
        <v>2416.3</v>
      </c>
      <c r="F256" s="37">
        <v>0</v>
      </c>
      <c r="G256" s="37">
        <v>0</v>
      </c>
      <c r="H256" s="37">
        <v>0</v>
      </c>
      <c r="I256" s="37">
        <f>SUM(H256)</f>
        <v>0</v>
      </c>
      <c r="J256" s="37">
        <f>SUM(I256)</f>
        <v>0</v>
      </c>
      <c r="K256" s="111"/>
    </row>
    <row r="257" spans="1:11" ht="28.5" customHeight="1">
      <c r="A257" s="24" t="s">
        <v>374</v>
      </c>
      <c r="B257" s="107" t="s">
        <v>83</v>
      </c>
      <c r="C257" s="108"/>
      <c r="D257" s="108"/>
      <c r="E257" s="108"/>
      <c r="F257" s="108"/>
      <c r="G257" s="108"/>
      <c r="H257" s="108"/>
      <c r="I257" s="108"/>
      <c r="J257" s="108"/>
      <c r="K257" s="109"/>
    </row>
    <row r="258" spans="1:11" ht="15">
      <c r="A258" s="24" t="s">
        <v>375</v>
      </c>
      <c r="B258" s="9" t="s">
        <v>18</v>
      </c>
      <c r="C258" s="66">
        <f>SUM(D258:J258)</f>
        <v>18805.37659</v>
      </c>
      <c r="D258" s="62">
        <f>SUM(D259)</f>
        <v>2054.5</v>
      </c>
      <c r="E258" s="62">
        <f aca="true" t="shared" si="108" ref="E258:J258">SUM(E259)</f>
        <v>2770</v>
      </c>
      <c r="F258" s="62">
        <f t="shared" si="108"/>
        <v>2211.97659</v>
      </c>
      <c r="G258" s="62">
        <f t="shared" si="108"/>
        <v>3500</v>
      </c>
      <c r="H258" s="62">
        <f t="shared" si="108"/>
        <v>2756.3</v>
      </c>
      <c r="I258" s="62">
        <f t="shared" si="108"/>
        <v>2756.3</v>
      </c>
      <c r="J258" s="62">
        <f t="shared" si="108"/>
        <v>2756.3</v>
      </c>
      <c r="K258" s="110">
        <v>53</v>
      </c>
    </row>
    <row r="259" spans="1:11" ht="15">
      <c r="A259" s="24" t="s">
        <v>376</v>
      </c>
      <c r="B259" s="10" t="s">
        <v>4</v>
      </c>
      <c r="C259" s="65">
        <f>SUM(D259:J259)</f>
        <v>18805.37659</v>
      </c>
      <c r="D259" s="37">
        <v>2054.5</v>
      </c>
      <c r="E259" s="37">
        <v>2770</v>
      </c>
      <c r="F259" s="37">
        <v>2211.97659</v>
      </c>
      <c r="G259" s="37">
        <v>3500</v>
      </c>
      <c r="H259" s="37">
        <v>2756.3</v>
      </c>
      <c r="I259" s="37">
        <f>SUM(H259)</f>
        <v>2756.3</v>
      </c>
      <c r="J259" s="37">
        <f>SUM(I259)</f>
        <v>2756.3</v>
      </c>
      <c r="K259" s="111"/>
    </row>
    <row r="260" spans="1:11" ht="24" customHeight="1">
      <c r="A260" s="24" t="s">
        <v>377</v>
      </c>
      <c r="B260" s="107" t="s">
        <v>84</v>
      </c>
      <c r="C260" s="108"/>
      <c r="D260" s="108"/>
      <c r="E260" s="108"/>
      <c r="F260" s="108"/>
      <c r="G260" s="108"/>
      <c r="H260" s="108"/>
      <c r="I260" s="108"/>
      <c r="J260" s="108"/>
      <c r="K260" s="109"/>
    </row>
    <row r="261" spans="1:11" ht="15">
      <c r="A261" s="24" t="s">
        <v>378</v>
      </c>
      <c r="B261" s="9" t="s">
        <v>18</v>
      </c>
      <c r="C261" s="62">
        <f>SUM(C262)</f>
        <v>18411</v>
      </c>
      <c r="D261" s="62">
        <f>SUM(D262)</f>
        <v>2833</v>
      </c>
      <c r="E261" s="62">
        <f aca="true" t="shared" si="109" ref="E261:J261">SUM(E262)</f>
        <v>3963</v>
      </c>
      <c r="F261" s="62">
        <f t="shared" si="109"/>
        <v>2000</v>
      </c>
      <c r="G261" s="62">
        <f t="shared" si="109"/>
        <v>3000</v>
      </c>
      <c r="H261" s="62">
        <f t="shared" si="109"/>
        <v>2205</v>
      </c>
      <c r="I261" s="62">
        <f t="shared" si="109"/>
        <v>2205</v>
      </c>
      <c r="J261" s="62">
        <f t="shared" si="109"/>
        <v>2205</v>
      </c>
      <c r="K261" s="110">
        <v>53</v>
      </c>
    </row>
    <row r="262" spans="1:11" ht="15">
      <c r="A262" s="24" t="s">
        <v>379</v>
      </c>
      <c r="B262" s="10" t="s">
        <v>4</v>
      </c>
      <c r="C262" s="65">
        <f>SUM(D262:J262)</f>
        <v>18411</v>
      </c>
      <c r="D262" s="37">
        <v>2833</v>
      </c>
      <c r="E262" s="37">
        <v>3963</v>
      </c>
      <c r="F262" s="37">
        <v>2000</v>
      </c>
      <c r="G262" s="37">
        <v>3000</v>
      </c>
      <c r="H262" s="37">
        <v>2205</v>
      </c>
      <c r="I262" s="37">
        <f>SUM(H262)</f>
        <v>2205</v>
      </c>
      <c r="J262" s="37">
        <f>SUM(I262)</f>
        <v>2205</v>
      </c>
      <c r="K262" s="111"/>
    </row>
    <row r="263" spans="1:11" ht="28.5" customHeight="1">
      <c r="A263" s="24" t="s">
        <v>380</v>
      </c>
      <c r="B263" s="101" t="s">
        <v>85</v>
      </c>
      <c r="C263" s="102"/>
      <c r="D263" s="102"/>
      <c r="E263" s="102"/>
      <c r="F263" s="102"/>
      <c r="G263" s="102"/>
      <c r="H263" s="102"/>
      <c r="I263" s="102"/>
      <c r="J263" s="102"/>
      <c r="K263" s="103"/>
    </row>
    <row r="264" spans="1:11" ht="15.75" customHeight="1">
      <c r="A264" s="24" t="s">
        <v>381</v>
      </c>
      <c r="B264" s="13" t="s">
        <v>18</v>
      </c>
      <c r="C264" s="36">
        <f aca="true" t="shared" si="110" ref="C264:J264">SUM(C265:C265)</f>
        <v>3618.7</v>
      </c>
      <c r="D264" s="36">
        <f t="shared" si="110"/>
        <v>479.2</v>
      </c>
      <c r="E264" s="36">
        <f t="shared" si="110"/>
        <v>538.5</v>
      </c>
      <c r="F264" s="36">
        <f t="shared" si="110"/>
        <v>601</v>
      </c>
      <c r="G264" s="36">
        <f t="shared" si="110"/>
        <v>500</v>
      </c>
      <c r="H264" s="36">
        <f t="shared" si="110"/>
        <v>500</v>
      </c>
      <c r="I264" s="36">
        <f t="shared" si="110"/>
        <v>500</v>
      </c>
      <c r="J264" s="36">
        <f t="shared" si="110"/>
        <v>500</v>
      </c>
      <c r="K264" s="110">
        <v>52</v>
      </c>
    </row>
    <row r="265" spans="1:11" ht="15" customHeight="1">
      <c r="A265" s="24" t="s">
        <v>382</v>
      </c>
      <c r="B265" s="14" t="s">
        <v>4</v>
      </c>
      <c r="C265" s="65">
        <f>SUM(D265:J265)</f>
        <v>3618.7</v>
      </c>
      <c r="D265" s="37">
        <v>479.2</v>
      </c>
      <c r="E265" s="37">
        <v>538.5</v>
      </c>
      <c r="F265" s="37">
        <v>601</v>
      </c>
      <c r="G265" s="37">
        <v>500</v>
      </c>
      <c r="H265" s="37">
        <v>500</v>
      </c>
      <c r="I265" s="37">
        <f>SUM(H265)</f>
        <v>500</v>
      </c>
      <c r="J265" s="37">
        <f>SUM(I265)</f>
        <v>500</v>
      </c>
      <c r="K265" s="111"/>
    </row>
    <row r="266" spans="1:12" ht="12.75" customHeight="1">
      <c r="A266" s="24" t="s">
        <v>383</v>
      </c>
      <c r="B266" s="128" t="s">
        <v>50</v>
      </c>
      <c r="C266" s="129"/>
      <c r="D266" s="129"/>
      <c r="E266" s="129"/>
      <c r="F266" s="129"/>
      <c r="G266" s="129"/>
      <c r="H266" s="129"/>
      <c r="I266" s="129"/>
      <c r="J266" s="129"/>
      <c r="K266" s="130"/>
      <c r="L266" s="100"/>
    </row>
    <row r="267" spans="1:172" s="5" customFormat="1" ht="27">
      <c r="A267" s="24" t="s">
        <v>384</v>
      </c>
      <c r="B267" s="23" t="s">
        <v>35</v>
      </c>
      <c r="C267" s="39">
        <f>SUM(C268)</f>
        <v>10769.572619999999</v>
      </c>
      <c r="D267" s="39">
        <f>SUM(D268)</f>
        <v>1452.3999999999999</v>
      </c>
      <c r="E267" s="39">
        <f aca="true" t="shared" si="111" ref="E267:J267">SUM(E268)</f>
        <v>1425.76</v>
      </c>
      <c r="F267" s="39">
        <f t="shared" si="111"/>
        <v>1788.21262</v>
      </c>
      <c r="G267" s="39">
        <f t="shared" si="111"/>
        <v>1398.3</v>
      </c>
      <c r="H267" s="39">
        <f t="shared" si="111"/>
        <v>1568.3</v>
      </c>
      <c r="I267" s="39">
        <f t="shared" si="111"/>
        <v>1568.3</v>
      </c>
      <c r="J267" s="39">
        <f t="shared" si="111"/>
        <v>1568.3</v>
      </c>
      <c r="K267" s="126" t="s">
        <v>62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</row>
    <row r="268" spans="1:172" s="5" customFormat="1" ht="15">
      <c r="A268" s="24" t="s">
        <v>385</v>
      </c>
      <c r="B268" s="22" t="s">
        <v>4</v>
      </c>
      <c r="C268" s="40">
        <f>SUM(D268:J268)</f>
        <v>10769.572619999999</v>
      </c>
      <c r="D268" s="40">
        <f>SUM(D280)</f>
        <v>1452.3999999999999</v>
      </c>
      <c r="E268" s="40">
        <f aca="true" t="shared" si="112" ref="E268:J268">SUM(E280)</f>
        <v>1425.76</v>
      </c>
      <c r="F268" s="40">
        <f t="shared" si="112"/>
        <v>1788.21262</v>
      </c>
      <c r="G268" s="40">
        <f t="shared" si="112"/>
        <v>1398.3</v>
      </c>
      <c r="H268" s="40">
        <f t="shared" si="112"/>
        <v>1568.3</v>
      </c>
      <c r="I268" s="40">
        <f t="shared" si="112"/>
        <v>1568.3</v>
      </c>
      <c r="J268" s="40">
        <f t="shared" si="112"/>
        <v>1568.3</v>
      </c>
      <c r="K268" s="12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</row>
    <row r="269" spans="1:11" ht="12.75" customHeight="1">
      <c r="A269" s="24" t="s">
        <v>386</v>
      </c>
      <c r="B269" s="94" t="s">
        <v>10</v>
      </c>
      <c r="C269" s="95"/>
      <c r="D269" s="95"/>
      <c r="E269" s="95"/>
      <c r="F269" s="95"/>
      <c r="G269" s="95"/>
      <c r="H269" s="95"/>
      <c r="I269" s="95"/>
      <c r="J269" s="95"/>
      <c r="K269" s="96"/>
    </row>
    <row r="270" spans="1:11" ht="40.5">
      <c r="A270" s="24" t="s">
        <v>387</v>
      </c>
      <c r="B270" s="23" t="s">
        <v>27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64">
        <v>0</v>
      </c>
      <c r="J270" s="64">
        <v>0</v>
      </c>
      <c r="K270" s="120" t="s">
        <v>62</v>
      </c>
    </row>
    <row r="271" spans="1:11" ht="15">
      <c r="A271" s="24" t="s">
        <v>388</v>
      </c>
      <c r="B271" s="22" t="s">
        <v>4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121"/>
    </row>
    <row r="272" spans="1:11" ht="12.75" customHeight="1">
      <c r="A272" s="24" t="s">
        <v>389</v>
      </c>
      <c r="B272" s="112" t="s">
        <v>11</v>
      </c>
      <c r="C272" s="113"/>
      <c r="D272" s="113"/>
      <c r="E272" s="113"/>
      <c r="F272" s="113"/>
      <c r="G272" s="113"/>
      <c r="H272" s="113"/>
      <c r="I272" s="113"/>
      <c r="J272" s="113"/>
      <c r="K272" s="114"/>
    </row>
    <row r="273" spans="1:11" ht="54">
      <c r="A273" s="24" t="s">
        <v>390</v>
      </c>
      <c r="B273" s="9" t="s">
        <v>29</v>
      </c>
      <c r="C273" s="63">
        <f>SUM(C274)</f>
        <v>0</v>
      </c>
      <c r="D273" s="63">
        <f aca="true" t="shared" si="113" ref="D273:J273">SUM(D274)</f>
        <v>0</v>
      </c>
      <c r="E273" s="63">
        <f t="shared" si="113"/>
        <v>0</v>
      </c>
      <c r="F273" s="63">
        <f t="shared" si="113"/>
        <v>0</v>
      </c>
      <c r="G273" s="63">
        <f t="shared" si="113"/>
        <v>0</v>
      </c>
      <c r="H273" s="63">
        <f t="shared" si="113"/>
        <v>0</v>
      </c>
      <c r="I273" s="63">
        <f t="shared" si="113"/>
        <v>0</v>
      </c>
      <c r="J273" s="63">
        <f t="shared" si="113"/>
        <v>0</v>
      </c>
      <c r="K273" s="115" t="s">
        <v>62</v>
      </c>
    </row>
    <row r="274" spans="1:11" ht="15">
      <c r="A274" s="24" t="s">
        <v>391</v>
      </c>
      <c r="B274" s="12" t="s">
        <v>4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116"/>
    </row>
    <row r="275" spans="1:11" ht="12" customHeight="1">
      <c r="A275" s="24" t="s">
        <v>392</v>
      </c>
      <c r="B275" s="97" t="s">
        <v>12</v>
      </c>
      <c r="C275" s="98"/>
      <c r="D275" s="98"/>
      <c r="E275" s="98"/>
      <c r="F275" s="98"/>
      <c r="G275" s="98"/>
      <c r="H275" s="98"/>
      <c r="I275" s="98"/>
      <c r="J275" s="98"/>
      <c r="K275" s="99"/>
    </row>
    <row r="276" spans="1:11" ht="15">
      <c r="A276" s="24" t="s">
        <v>393</v>
      </c>
      <c r="B276" s="9" t="s">
        <v>9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110" t="s">
        <v>62</v>
      </c>
    </row>
    <row r="277" spans="1:11" ht="15">
      <c r="A277" s="24" t="s">
        <v>394</v>
      </c>
      <c r="B277" s="12" t="s">
        <v>4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111"/>
    </row>
    <row r="278" spans="1:11" ht="15" customHeight="1">
      <c r="A278" s="24" t="s">
        <v>395</v>
      </c>
      <c r="B278" s="94" t="s">
        <v>21</v>
      </c>
      <c r="C278" s="95"/>
      <c r="D278" s="95"/>
      <c r="E278" s="95"/>
      <c r="F278" s="95"/>
      <c r="G278" s="95"/>
      <c r="H278" s="95"/>
      <c r="I278" s="95"/>
      <c r="J278" s="95"/>
      <c r="K278" s="96"/>
    </row>
    <row r="279" spans="1:11" ht="15">
      <c r="A279" s="24" t="s">
        <v>396</v>
      </c>
      <c r="B279" s="23" t="s">
        <v>9</v>
      </c>
      <c r="C279" s="39">
        <f>SUM(C280)</f>
        <v>10769.572619999999</v>
      </c>
      <c r="D279" s="39">
        <f>SUM(D280)</f>
        <v>1452.3999999999999</v>
      </c>
      <c r="E279" s="39">
        <f aca="true" t="shared" si="114" ref="E279:J279">SUM(E280)</f>
        <v>1425.76</v>
      </c>
      <c r="F279" s="39">
        <f t="shared" si="114"/>
        <v>1788.21262</v>
      </c>
      <c r="G279" s="39">
        <f t="shared" si="114"/>
        <v>1398.3</v>
      </c>
      <c r="H279" s="39">
        <f t="shared" si="114"/>
        <v>1568.3</v>
      </c>
      <c r="I279" s="39">
        <f t="shared" si="114"/>
        <v>1568.3</v>
      </c>
      <c r="J279" s="39">
        <f t="shared" si="114"/>
        <v>1568.3</v>
      </c>
      <c r="K279" s="123" t="s">
        <v>62</v>
      </c>
    </row>
    <row r="280" spans="1:11" ht="15">
      <c r="A280" s="24" t="s">
        <v>397</v>
      </c>
      <c r="B280" s="25" t="s">
        <v>4</v>
      </c>
      <c r="C280" s="40">
        <f>SUM(D280:J280)</f>
        <v>10769.572619999999</v>
      </c>
      <c r="D280" s="40">
        <f>SUM(D292+D307+D283+D286+D289)</f>
        <v>1452.3999999999999</v>
      </c>
      <c r="E280" s="40">
        <f aca="true" t="shared" si="115" ref="E280:J280">SUM(E292+E307+E283+E286+E289)</f>
        <v>1425.76</v>
      </c>
      <c r="F280" s="40">
        <f t="shared" si="115"/>
        <v>1788.21262</v>
      </c>
      <c r="G280" s="40">
        <f t="shared" si="115"/>
        <v>1398.3</v>
      </c>
      <c r="H280" s="40">
        <f t="shared" si="115"/>
        <v>1568.3</v>
      </c>
      <c r="I280" s="40">
        <f t="shared" si="115"/>
        <v>1568.3</v>
      </c>
      <c r="J280" s="40">
        <f t="shared" si="115"/>
        <v>1568.3</v>
      </c>
      <c r="K280" s="124"/>
    </row>
    <row r="281" spans="1:11" ht="11.25" customHeight="1">
      <c r="A281" s="24" t="s">
        <v>398</v>
      </c>
      <c r="B281" s="101" t="s">
        <v>128</v>
      </c>
      <c r="C281" s="102"/>
      <c r="D281" s="102"/>
      <c r="E281" s="102"/>
      <c r="F281" s="102"/>
      <c r="G281" s="102"/>
      <c r="H281" s="102"/>
      <c r="I281" s="102"/>
      <c r="J281" s="102"/>
      <c r="K281" s="103"/>
    </row>
    <row r="282" spans="1:11" ht="15">
      <c r="A282" s="24" t="s">
        <v>399</v>
      </c>
      <c r="B282" s="9" t="s">
        <v>30</v>
      </c>
      <c r="C282" s="47">
        <f>SUM(D282:J282)</f>
        <v>318.4</v>
      </c>
      <c r="D282" s="47">
        <f>SUM(D283)</f>
        <v>200</v>
      </c>
      <c r="E282" s="47">
        <f aca="true" t="shared" si="116" ref="E282:J282">SUM(E283)</f>
        <v>118.4</v>
      </c>
      <c r="F282" s="47">
        <f t="shared" si="116"/>
        <v>0</v>
      </c>
      <c r="G282" s="47">
        <f t="shared" si="116"/>
        <v>0</v>
      </c>
      <c r="H282" s="47">
        <f t="shared" si="116"/>
        <v>0</v>
      </c>
      <c r="I282" s="47">
        <f t="shared" si="116"/>
        <v>0</v>
      </c>
      <c r="J282" s="47">
        <f t="shared" si="116"/>
        <v>0</v>
      </c>
      <c r="K282" s="120">
        <v>61</v>
      </c>
    </row>
    <row r="283" spans="1:11" ht="15">
      <c r="A283" s="24" t="s">
        <v>400</v>
      </c>
      <c r="B283" s="10" t="s">
        <v>4</v>
      </c>
      <c r="C283" s="40">
        <f>SUM(D283:J283)</f>
        <v>318.4</v>
      </c>
      <c r="D283" s="40">
        <v>200</v>
      </c>
      <c r="E283" s="40">
        <v>118.4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121"/>
    </row>
    <row r="284" spans="1:11" ht="24" customHeight="1">
      <c r="A284" s="24" t="s">
        <v>401</v>
      </c>
      <c r="B284" s="101" t="s">
        <v>86</v>
      </c>
      <c r="C284" s="102"/>
      <c r="D284" s="102"/>
      <c r="E284" s="102"/>
      <c r="F284" s="102"/>
      <c r="G284" s="102"/>
      <c r="H284" s="102"/>
      <c r="I284" s="102"/>
      <c r="J284" s="102"/>
      <c r="K284" s="103"/>
    </row>
    <row r="285" spans="1:11" ht="15">
      <c r="A285" s="24" t="s">
        <v>402</v>
      </c>
      <c r="B285" s="9" t="s">
        <v>30</v>
      </c>
      <c r="C285" s="47">
        <f>SUM(D285:J285)</f>
        <v>0</v>
      </c>
      <c r="D285" s="47">
        <f aca="true" t="shared" si="117" ref="D285:J285">SUM(D286)</f>
        <v>0</v>
      </c>
      <c r="E285" s="47">
        <f t="shared" si="117"/>
        <v>0</v>
      </c>
      <c r="F285" s="47">
        <f t="shared" si="117"/>
        <v>0</v>
      </c>
      <c r="G285" s="47">
        <f t="shared" si="117"/>
        <v>0</v>
      </c>
      <c r="H285" s="47">
        <f t="shared" si="117"/>
        <v>0</v>
      </c>
      <c r="I285" s="47">
        <f t="shared" si="117"/>
        <v>0</v>
      </c>
      <c r="J285" s="47">
        <f t="shared" si="117"/>
        <v>0</v>
      </c>
      <c r="K285" s="120">
        <v>62</v>
      </c>
    </row>
    <row r="286" spans="1:11" ht="15">
      <c r="A286" s="24" t="s">
        <v>403</v>
      </c>
      <c r="B286" s="10" t="s">
        <v>4</v>
      </c>
      <c r="C286" s="40">
        <f>SUM(D286:J286)</f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121"/>
    </row>
    <row r="287" spans="1:11" ht="24" customHeight="1">
      <c r="A287" s="24" t="s">
        <v>404</v>
      </c>
      <c r="B287" s="101" t="s">
        <v>87</v>
      </c>
      <c r="C287" s="102"/>
      <c r="D287" s="102"/>
      <c r="E287" s="102"/>
      <c r="F287" s="102"/>
      <c r="G287" s="102"/>
      <c r="H287" s="102"/>
      <c r="I287" s="102"/>
      <c r="J287" s="102"/>
      <c r="K287" s="103"/>
    </row>
    <row r="288" spans="1:11" ht="15">
      <c r="A288" s="24" t="s">
        <v>405</v>
      </c>
      <c r="B288" s="9" t="s">
        <v>30</v>
      </c>
      <c r="C288" s="47">
        <f>SUM(D288:J288)</f>
        <v>0</v>
      </c>
      <c r="D288" s="47">
        <f aca="true" t="shared" si="118" ref="D288:J288">SUM(D289)</f>
        <v>0</v>
      </c>
      <c r="E288" s="47">
        <f t="shared" si="118"/>
        <v>0</v>
      </c>
      <c r="F288" s="47">
        <f t="shared" si="118"/>
        <v>0</v>
      </c>
      <c r="G288" s="47">
        <f t="shared" si="118"/>
        <v>0</v>
      </c>
      <c r="H288" s="47">
        <f t="shared" si="118"/>
        <v>0</v>
      </c>
      <c r="I288" s="47">
        <f t="shared" si="118"/>
        <v>0</v>
      </c>
      <c r="J288" s="47">
        <f t="shared" si="118"/>
        <v>0</v>
      </c>
      <c r="K288" s="120">
        <v>63</v>
      </c>
    </row>
    <row r="289" spans="1:11" ht="15">
      <c r="A289" s="24" t="s">
        <v>406</v>
      </c>
      <c r="B289" s="10" t="s">
        <v>4</v>
      </c>
      <c r="C289" s="40">
        <f>SUM(D289:J289)</f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121"/>
    </row>
    <row r="290" spans="1:11" ht="15" customHeight="1">
      <c r="A290" s="24" t="s">
        <v>407</v>
      </c>
      <c r="B290" s="101" t="s">
        <v>88</v>
      </c>
      <c r="C290" s="102"/>
      <c r="D290" s="102"/>
      <c r="E290" s="102"/>
      <c r="F290" s="102"/>
      <c r="G290" s="102"/>
      <c r="H290" s="102"/>
      <c r="I290" s="102"/>
      <c r="J290" s="102"/>
      <c r="K290" s="103"/>
    </row>
    <row r="291" spans="1:11" ht="15">
      <c r="A291" s="24" t="s">
        <v>408</v>
      </c>
      <c r="B291" s="9" t="s">
        <v>30</v>
      </c>
      <c r="C291" s="62">
        <f>SUM(C292)</f>
        <v>9982.78862</v>
      </c>
      <c r="D291" s="62">
        <f>SUM(D292)</f>
        <v>1202.3999999999999</v>
      </c>
      <c r="E291" s="62">
        <f aca="true" t="shared" si="119" ref="E291:J291">SUM(E292)</f>
        <v>1160.6</v>
      </c>
      <c r="F291" s="62">
        <f t="shared" si="119"/>
        <v>1778.1886200000001</v>
      </c>
      <c r="G291" s="62">
        <f t="shared" si="119"/>
        <v>1310.3999999999999</v>
      </c>
      <c r="H291" s="62">
        <f t="shared" si="119"/>
        <v>1510.3999999999999</v>
      </c>
      <c r="I291" s="62">
        <f t="shared" si="119"/>
        <v>1510.3999999999999</v>
      </c>
      <c r="J291" s="62">
        <f t="shared" si="119"/>
        <v>1510.3999999999999</v>
      </c>
      <c r="K291" s="110" t="s">
        <v>125</v>
      </c>
    </row>
    <row r="292" spans="1:11" ht="15">
      <c r="A292" s="24" t="s">
        <v>409</v>
      </c>
      <c r="B292" s="10" t="s">
        <v>4</v>
      </c>
      <c r="C292" s="37">
        <f>SUM(D292:J292)</f>
        <v>9982.78862</v>
      </c>
      <c r="D292" s="37">
        <f>SUM(D295+D298+D301+D304)</f>
        <v>1202.3999999999999</v>
      </c>
      <c r="E292" s="37">
        <f aca="true" t="shared" si="120" ref="E292:J292">SUM(E295+E298+E301+E304)</f>
        <v>1160.6</v>
      </c>
      <c r="F292" s="37">
        <f t="shared" si="120"/>
        <v>1778.1886200000001</v>
      </c>
      <c r="G292" s="37">
        <f t="shared" si="120"/>
        <v>1310.3999999999999</v>
      </c>
      <c r="H292" s="37">
        <f t="shared" si="120"/>
        <v>1510.3999999999999</v>
      </c>
      <c r="I292" s="37">
        <f t="shared" si="120"/>
        <v>1510.3999999999999</v>
      </c>
      <c r="J292" s="37">
        <f t="shared" si="120"/>
        <v>1510.3999999999999</v>
      </c>
      <c r="K292" s="111"/>
    </row>
    <row r="293" spans="1:11" ht="15" customHeight="1">
      <c r="A293" s="24" t="s">
        <v>410</v>
      </c>
      <c r="B293" s="104" t="s">
        <v>43</v>
      </c>
      <c r="C293" s="105"/>
      <c r="D293" s="105"/>
      <c r="E293" s="105"/>
      <c r="F293" s="105"/>
      <c r="G293" s="105"/>
      <c r="H293" s="105"/>
      <c r="I293" s="105"/>
      <c r="J293" s="105"/>
      <c r="K293" s="106"/>
    </row>
    <row r="294" spans="1:11" ht="15">
      <c r="A294" s="24" t="s">
        <v>411</v>
      </c>
      <c r="B294" s="17" t="s">
        <v>42</v>
      </c>
      <c r="C294" s="61">
        <f>SUM(C295)</f>
        <v>180.70000000000002</v>
      </c>
      <c r="D294" s="61">
        <f>SUM(D295)</f>
        <v>27</v>
      </c>
      <c r="E294" s="61">
        <f aca="true" t="shared" si="121" ref="E294:J294">SUM(E295)</f>
        <v>0</v>
      </c>
      <c r="F294" s="61">
        <f t="shared" si="121"/>
        <v>29.8</v>
      </c>
      <c r="G294" s="61">
        <f t="shared" si="121"/>
        <v>30</v>
      </c>
      <c r="H294" s="61">
        <f t="shared" si="121"/>
        <v>31.3</v>
      </c>
      <c r="I294" s="61">
        <f t="shared" si="121"/>
        <v>31.3</v>
      </c>
      <c r="J294" s="61">
        <f t="shared" si="121"/>
        <v>31.3</v>
      </c>
      <c r="K294" s="110">
        <v>58</v>
      </c>
    </row>
    <row r="295" spans="1:11" ht="15">
      <c r="A295" s="24" t="s">
        <v>412</v>
      </c>
      <c r="B295" s="10" t="s">
        <v>4</v>
      </c>
      <c r="C295" s="37">
        <f>SUM(D295:J295)</f>
        <v>180.70000000000002</v>
      </c>
      <c r="D295" s="37">
        <v>27</v>
      </c>
      <c r="E295" s="37">
        <v>0</v>
      </c>
      <c r="F295" s="37">
        <v>29.8</v>
      </c>
      <c r="G295" s="37">
        <v>30</v>
      </c>
      <c r="H295" s="37">
        <v>31.3</v>
      </c>
      <c r="I295" s="37">
        <f>SUM(H295)</f>
        <v>31.3</v>
      </c>
      <c r="J295" s="37">
        <f>SUM(I295)</f>
        <v>31.3</v>
      </c>
      <c r="K295" s="111"/>
    </row>
    <row r="296" spans="1:11" ht="15" customHeight="1">
      <c r="A296" s="24" t="s">
        <v>413</v>
      </c>
      <c r="B296" s="104" t="s">
        <v>44</v>
      </c>
      <c r="C296" s="105"/>
      <c r="D296" s="105"/>
      <c r="E296" s="105"/>
      <c r="F296" s="105"/>
      <c r="G296" s="105"/>
      <c r="H296" s="105"/>
      <c r="I296" s="105"/>
      <c r="J296" s="105"/>
      <c r="K296" s="106"/>
    </row>
    <row r="297" spans="1:11" ht="15">
      <c r="A297" s="24" t="s">
        <v>414</v>
      </c>
      <c r="B297" s="17" t="s">
        <v>42</v>
      </c>
      <c r="C297" s="61">
        <f>SUM(C298)</f>
        <v>1036.5173</v>
      </c>
      <c r="D297" s="61">
        <f>SUM(D298)</f>
        <v>177.8</v>
      </c>
      <c r="E297" s="61">
        <f aca="true" t="shared" si="122" ref="E297:J297">SUM(E298)</f>
        <v>136.5</v>
      </c>
      <c r="F297" s="61">
        <f t="shared" si="122"/>
        <v>130.7173</v>
      </c>
      <c r="G297" s="61">
        <f t="shared" si="122"/>
        <v>140</v>
      </c>
      <c r="H297" s="61">
        <f t="shared" si="122"/>
        <v>150.5</v>
      </c>
      <c r="I297" s="61">
        <f t="shared" si="122"/>
        <v>150.5</v>
      </c>
      <c r="J297" s="61">
        <f t="shared" si="122"/>
        <v>150.5</v>
      </c>
      <c r="K297" s="110">
        <v>59</v>
      </c>
    </row>
    <row r="298" spans="1:11" ht="15">
      <c r="A298" s="24" t="s">
        <v>415</v>
      </c>
      <c r="B298" s="10" t="s">
        <v>4</v>
      </c>
      <c r="C298" s="37">
        <f>SUM(D298:J298)</f>
        <v>1036.5173</v>
      </c>
      <c r="D298" s="37">
        <v>177.8</v>
      </c>
      <c r="E298" s="37">
        <v>136.5</v>
      </c>
      <c r="F298" s="37">
        <v>130.7173</v>
      </c>
      <c r="G298" s="37">
        <v>140</v>
      </c>
      <c r="H298" s="37">
        <v>150.5</v>
      </c>
      <c r="I298" s="37">
        <f>SUM(H298)</f>
        <v>150.5</v>
      </c>
      <c r="J298" s="37">
        <f>SUM(I298)</f>
        <v>150.5</v>
      </c>
      <c r="K298" s="111"/>
    </row>
    <row r="299" spans="1:11" ht="15" customHeight="1">
      <c r="A299" s="24" t="s">
        <v>416</v>
      </c>
      <c r="B299" s="104" t="s">
        <v>45</v>
      </c>
      <c r="C299" s="105"/>
      <c r="D299" s="105"/>
      <c r="E299" s="105"/>
      <c r="F299" s="105"/>
      <c r="G299" s="105"/>
      <c r="H299" s="105"/>
      <c r="I299" s="105"/>
      <c r="J299" s="105"/>
      <c r="K299" s="106"/>
    </row>
    <row r="300" spans="1:11" ht="15">
      <c r="A300" s="24" t="s">
        <v>417</v>
      </c>
      <c r="B300" s="17" t="s">
        <v>42</v>
      </c>
      <c r="C300" s="61">
        <f>SUM(C301)</f>
        <v>7996.371320000001</v>
      </c>
      <c r="D300" s="61">
        <f>SUM(D301)</f>
        <v>898</v>
      </c>
      <c r="E300" s="61">
        <f aca="true" t="shared" si="123" ref="E300:J300">SUM(E301)</f>
        <v>930.1</v>
      </c>
      <c r="F300" s="61">
        <f t="shared" si="123"/>
        <v>1499.77132</v>
      </c>
      <c r="G300" s="61">
        <f t="shared" si="123"/>
        <v>1030.1</v>
      </c>
      <c r="H300" s="61">
        <f t="shared" si="123"/>
        <v>1212.8</v>
      </c>
      <c r="I300" s="61">
        <f t="shared" si="123"/>
        <v>1212.8</v>
      </c>
      <c r="J300" s="61">
        <f t="shared" si="123"/>
        <v>1212.8</v>
      </c>
      <c r="K300" s="110">
        <v>60</v>
      </c>
    </row>
    <row r="301" spans="1:11" ht="15">
      <c r="A301" s="24" t="s">
        <v>418</v>
      </c>
      <c r="B301" s="10" t="s">
        <v>4</v>
      </c>
      <c r="C301" s="37">
        <f>SUM(D301:J301)</f>
        <v>7996.371320000001</v>
      </c>
      <c r="D301" s="37">
        <v>898</v>
      </c>
      <c r="E301" s="37">
        <v>930.1</v>
      </c>
      <c r="F301" s="37">
        <v>1499.77132</v>
      </c>
      <c r="G301" s="37">
        <v>1030.1</v>
      </c>
      <c r="H301" s="37">
        <v>1212.8</v>
      </c>
      <c r="I301" s="37">
        <f>SUM(H301)</f>
        <v>1212.8</v>
      </c>
      <c r="J301" s="37">
        <f>SUM(I301)</f>
        <v>1212.8</v>
      </c>
      <c r="K301" s="111"/>
    </row>
    <row r="302" spans="1:11" ht="15" customHeight="1">
      <c r="A302" s="24" t="s">
        <v>419</v>
      </c>
      <c r="B302" s="104" t="s">
        <v>46</v>
      </c>
      <c r="C302" s="105"/>
      <c r="D302" s="105"/>
      <c r="E302" s="105"/>
      <c r="F302" s="105"/>
      <c r="G302" s="105"/>
      <c r="H302" s="105"/>
      <c r="I302" s="105"/>
      <c r="J302" s="105"/>
      <c r="K302" s="106"/>
    </row>
    <row r="303" spans="1:11" ht="15">
      <c r="A303" s="24" t="s">
        <v>420</v>
      </c>
      <c r="B303" s="17" t="s">
        <v>42</v>
      </c>
      <c r="C303" s="61">
        <f>SUM(C304)</f>
        <v>769.1999999999999</v>
      </c>
      <c r="D303" s="61">
        <f>SUM(D304)</f>
        <v>99.6</v>
      </c>
      <c r="E303" s="61">
        <f aca="true" t="shared" si="124" ref="E303:J303">SUM(E304)</f>
        <v>94</v>
      </c>
      <c r="F303" s="61">
        <f t="shared" si="124"/>
        <v>117.9</v>
      </c>
      <c r="G303" s="61">
        <f t="shared" si="124"/>
        <v>110.3</v>
      </c>
      <c r="H303" s="61">
        <f t="shared" si="124"/>
        <v>115.8</v>
      </c>
      <c r="I303" s="61">
        <f t="shared" si="124"/>
        <v>115.8</v>
      </c>
      <c r="J303" s="61">
        <f t="shared" si="124"/>
        <v>115.8</v>
      </c>
      <c r="K303" s="110">
        <v>65</v>
      </c>
    </row>
    <row r="304" spans="1:11" ht="15">
      <c r="A304" s="24" t="s">
        <v>421</v>
      </c>
      <c r="B304" s="10" t="s">
        <v>4</v>
      </c>
      <c r="C304" s="37">
        <f>SUM(D304:J304)</f>
        <v>769.1999999999999</v>
      </c>
      <c r="D304" s="37">
        <v>99.6</v>
      </c>
      <c r="E304" s="37">
        <v>94</v>
      </c>
      <c r="F304" s="37">
        <v>117.9</v>
      </c>
      <c r="G304" s="37">
        <v>110.3</v>
      </c>
      <c r="H304" s="37">
        <v>115.8</v>
      </c>
      <c r="I304" s="37">
        <f>SUM(H304)</f>
        <v>115.8</v>
      </c>
      <c r="J304" s="37">
        <f>SUM(I304)</f>
        <v>115.8</v>
      </c>
      <c r="K304" s="111"/>
    </row>
    <row r="305" spans="1:11" ht="27.75" customHeight="1">
      <c r="A305" s="24" t="s">
        <v>422</v>
      </c>
      <c r="B305" s="101" t="s">
        <v>89</v>
      </c>
      <c r="C305" s="102"/>
      <c r="D305" s="102"/>
      <c r="E305" s="102"/>
      <c r="F305" s="102"/>
      <c r="G305" s="102"/>
      <c r="H305" s="102"/>
      <c r="I305" s="102"/>
      <c r="J305" s="102"/>
      <c r="K305" s="103"/>
    </row>
    <row r="306" spans="1:11" ht="15">
      <c r="A306" s="24" t="s">
        <v>423</v>
      </c>
      <c r="B306" s="9" t="s">
        <v>30</v>
      </c>
      <c r="C306" s="36">
        <f>SUM(C307)</f>
        <v>468.3839999999999</v>
      </c>
      <c r="D306" s="36">
        <f>SUM(D307)</f>
        <v>50</v>
      </c>
      <c r="E306" s="36">
        <f aca="true" t="shared" si="125" ref="E306:J306">SUM(E307)</f>
        <v>146.76</v>
      </c>
      <c r="F306" s="36">
        <f t="shared" si="125"/>
        <v>10.024</v>
      </c>
      <c r="G306" s="36">
        <f t="shared" si="125"/>
        <v>87.9</v>
      </c>
      <c r="H306" s="36">
        <f t="shared" si="125"/>
        <v>57.9</v>
      </c>
      <c r="I306" s="36">
        <f t="shared" si="125"/>
        <v>57.9</v>
      </c>
      <c r="J306" s="36">
        <f t="shared" si="125"/>
        <v>57.9</v>
      </c>
      <c r="K306" s="110">
        <v>66.67</v>
      </c>
    </row>
    <row r="307" spans="1:11" ht="15">
      <c r="A307" s="24" t="s">
        <v>424</v>
      </c>
      <c r="B307" s="18" t="s">
        <v>4</v>
      </c>
      <c r="C307" s="60">
        <f>SUM(D307:J307)</f>
        <v>468.3839999999999</v>
      </c>
      <c r="D307" s="60">
        <f>SUM(D310+D313)</f>
        <v>50</v>
      </c>
      <c r="E307" s="60">
        <f aca="true" t="shared" si="126" ref="E307:J307">SUM(E310+E313)</f>
        <v>146.76</v>
      </c>
      <c r="F307" s="60">
        <f t="shared" si="126"/>
        <v>10.024</v>
      </c>
      <c r="G307" s="60">
        <f t="shared" si="126"/>
        <v>87.9</v>
      </c>
      <c r="H307" s="60">
        <f t="shared" si="126"/>
        <v>57.9</v>
      </c>
      <c r="I307" s="60">
        <f t="shared" si="126"/>
        <v>57.9</v>
      </c>
      <c r="J307" s="60">
        <f t="shared" si="126"/>
        <v>57.9</v>
      </c>
      <c r="K307" s="111"/>
    </row>
    <row r="308" spans="1:11" ht="15" customHeight="1">
      <c r="A308" s="24" t="s">
        <v>425</v>
      </c>
      <c r="B308" s="104" t="s">
        <v>61</v>
      </c>
      <c r="C308" s="105"/>
      <c r="D308" s="105"/>
      <c r="E308" s="105"/>
      <c r="F308" s="105"/>
      <c r="G308" s="105"/>
      <c r="H308" s="105"/>
      <c r="I308" s="105"/>
      <c r="J308" s="105"/>
      <c r="K308" s="106"/>
    </row>
    <row r="309" spans="1:11" ht="15">
      <c r="A309" s="24" t="s">
        <v>426</v>
      </c>
      <c r="B309" s="31" t="s">
        <v>30</v>
      </c>
      <c r="C309" s="59">
        <f>SUM(C310)</f>
        <v>358.38399999999996</v>
      </c>
      <c r="D309" s="59">
        <f>SUM(D310)</f>
        <v>50</v>
      </c>
      <c r="E309" s="59">
        <f aca="true" t="shared" si="127" ref="E309:J309">SUM(E310)</f>
        <v>66.76</v>
      </c>
      <c r="F309" s="59">
        <f t="shared" si="127"/>
        <v>10.024</v>
      </c>
      <c r="G309" s="59">
        <f t="shared" si="127"/>
        <v>57.9</v>
      </c>
      <c r="H309" s="59">
        <f t="shared" si="127"/>
        <v>57.9</v>
      </c>
      <c r="I309" s="59">
        <f t="shared" si="127"/>
        <v>57.9</v>
      </c>
      <c r="J309" s="59">
        <f t="shared" si="127"/>
        <v>57.9</v>
      </c>
      <c r="K309" s="110">
        <v>66</v>
      </c>
    </row>
    <row r="310" spans="1:11" ht="15">
      <c r="A310" s="24" t="s">
        <v>427</v>
      </c>
      <c r="B310" s="10" t="s">
        <v>4</v>
      </c>
      <c r="C310" s="43">
        <f>SUM(D310:J310)</f>
        <v>358.38399999999996</v>
      </c>
      <c r="D310" s="43">
        <v>50</v>
      </c>
      <c r="E310" s="43">
        <v>66.76</v>
      </c>
      <c r="F310" s="43">
        <v>10.024</v>
      </c>
      <c r="G310" s="43">
        <v>57.9</v>
      </c>
      <c r="H310" s="43">
        <v>57.9</v>
      </c>
      <c r="I310" s="43">
        <f>SUM(H310)</f>
        <v>57.9</v>
      </c>
      <c r="J310" s="43">
        <f>SUM(I310)</f>
        <v>57.9</v>
      </c>
      <c r="K310" s="111"/>
    </row>
    <row r="311" spans="1:11" ht="12" customHeight="1">
      <c r="A311" s="24" t="s">
        <v>428</v>
      </c>
      <c r="B311" s="104" t="s">
        <v>59</v>
      </c>
      <c r="C311" s="105"/>
      <c r="D311" s="105"/>
      <c r="E311" s="105"/>
      <c r="F311" s="105"/>
      <c r="G311" s="105"/>
      <c r="H311" s="105"/>
      <c r="I311" s="105"/>
      <c r="J311" s="105"/>
      <c r="K311" s="106"/>
    </row>
    <row r="312" spans="1:11" ht="15">
      <c r="A312" s="24" t="s">
        <v>429</v>
      </c>
      <c r="B312" s="31" t="s">
        <v>30</v>
      </c>
      <c r="C312" s="59">
        <f>SUM(D312:J312)</f>
        <v>110</v>
      </c>
      <c r="D312" s="59">
        <f aca="true" t="shared" si="128" ref="D312:J312">SUM(D313)</f>
        <v>0</v>
      </c>
      <c r="E312" s="59">
        <f t="shared" si="128"/>
        <v>80</v>
      </c>
      <c r="F312" s="59">
        <f t="shared" si="128"/>
        <v>0</v>
      </c>
      <c r="G312" s="59">
        <f t="shared" si="128"/>
        <v>30</v>
      </c>
      <c r="H312" s="59">
        <f t="shared" si="128"/>
        <v>0</v>
      </c>
      <c r="I312" s="59">
        <f t="shared" si="128"/>
        <v>0</v>
      </c>
      <c r="J312" s="59">
        <f t="shared" si="128"/>
        <v>0</v>
      </c>
      <c r="K312" s="110">
        <v>67</v>
      </c>
    </row>
    <row r="313" spans="1:11" ht="15">
      <c r="A313" s="24" t="s">
        <v>430</v>
      </c>
      <c r="B313" s="10" t="s">
        <v>4</v>
      </c>
      <c r="C313" s="43">
        <f>SUM(D313:J313)</f>
        <v>110</v>
      </c>
      <c r="D313" s="43">
        <v>0</v>
      </c>
      <c r="E313" s="43">
        <v>80</v>
      </c>
      <c r="F313" s="43">
        <v>0</v>
      </c>
      <c r="G313" s="43">
        <v>30</v>
      </c>
      <c r="H313" s="43">
        <v>0</v>
      </c>
      <c r="I313" s="43">
        <f>SUM(H313)</f>
        <v>0</v>
      </c>
      <c r="J313" s="43">
        <f>SUM(I313)</f>
        <v>0</v>
      </c>
      <c r="K313" s="111"/>
    </row>
    <row r="314" spans="1:11" ht="15.75" customHeight="1">
      <c r="A314" s="24" t="s">
        <v>431</v>
      </c>
      <c r="B314" s="117" t="s">
        <v>63</v>
      </c>
      <c r="C314" s="118"/>
      <c r="D314" s="118"/>
      <c r="E314" s="118"/>
      <c r="F314" s="118"/>
      <c r="G314" s="118"/>
      <c r="H314" s="118"/>
      <c r="I314" s="118"/>
      <c r="J314" s="118"/>
      <c r="K314" s="119"/>
    </row>
    <row r="315" spans="1:11" ht="27">
      <c r="A315" s="24" t="s">
        <v>432</v>
      </c>
      <c r="B315" s="23" t="s">
        <v>64</v>
      </c>
      <c r="C315" s="58">
        <f aca="true" t="shared" si="129" ref="C315:J315">C318+C327</f>
        <v>0</v>
      </c>
      <c r="D315" s="39">
        <f t="shared" si="129"/>
        <v>0</v>
      </c>
      <c r="E315" s="39">
        <f t="shared" si="129"/>
        <v>0</v>
      </c>
      <c r="F315" s="39">
        <f t="shared" si="129"/>
        <v>0</v>
      </c>
      <c r="G315" s="39">
        <f t="shared" si="129"/>
        <v>0</v>
      </c>
      <c r="H315" s="39">
        <f t="shared" si="129"/>
        <v>0</v>
      </c>
      <c r="I315" s="39">
        <f t="shared" si="129"/>
        <v>0</v>
      </c>
      <c r="J315" s="39">
        <f t="shared" si="129"/>
        <v>0</v>
      </c>
      <c r="K315" s="110" t="s">
        <v>62</v>
      </c>
    </row>
    <row r="316" spans="1:11" ht="15">
      <c r="A316" s="24" t="s">
        <v>433</v>
      </c>
      <c r="B316" s="22" t="s">
        <v>4</v>
      </c>
      <c r="C316" s="50">
        <f aca="true" t="shared" si="130" ref="C316:J316">C319+C328</f>
        <v>0</v>
      </c>
      <c r="D316" s="40">
        <f t="shared" si="130"/>
        <v>0</v>
      </c>
      <c r="E316" s="40">
        <f t="shared" si="130"/>
        <v>0</v>
      </c>
      <c r="F316" s="40">
        <f>F319+F328</f>
        <v>0</v>
      </c>
      <c r="G316" s="40">
        <f t="shared" si="130"/>
        <v>0</v>
      </c>
      <c r="H316" s="40">
        <f t="shared" si="130"/>
        <v>0</v>
      </c>
      <c r="I316" s="40">
        <f t="shared" si="130"/>
        <v>0</v>
      </c>
      <c r="J316" s="40">
        <f t="shared" si="130"/>
        <v>0</v>
      </c>
      <c r="K316" s="111"/>
    </row>
    <row r="317" spans="1:11" ht="15" customHeight="1">
      <c r="A317" s="24" t="s">
        <v>434</v>
      </c>
      <c r="B317" s="94" t="s">
        <v>10</v>
      </c>
      <c r="C317" s="95"/>
      <c r="D317" s="95"/>
      <c r="E317" s="95"/>
      <c r="F317" s="95"/>
      <c r="G317" s="95"/>
      <c r="H317" s="95"/>
      <c r="I317" s="95"/>
      <c r="J317" s="95"/>
      <c r="K317" s="96"/>
    </row>
    <row r="318" spans="1:11" ht="40.5">
      <c r="A318" s="24" t="s">
        <v>435</v>
      </c>
      <c r="B318" s="23" t="s">
        <v>37</v>
      </c>
      <c r="C318" s="55">
        <v>0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6">
        <v>0</v>
      </c>
      <c r="J318" s="56">
        <v>0</v>
      </c>
      <c r="K318" s="120" t="s">
        <v>62</v>
      </c>
    </row>
    <row r="319" spans="1:11" ht="15">
      <c r="A319" s="24" t="s">
        <v>436</v>
      </c>
      <c r="B319" s="22" t="s">
        <v>4</v>
      </c>
      <c r="C319" s="57">
        <v>0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121"/>
    </row>
    <row r="320" spans="1:11" ht="15" customHeight="1">
      <c r="A320" s="24" t="s">
        <v>437</v>
      </c>
      <c r="B320" s="112" t="s">
        <v>11</v>
      </c>
      <c r="C320" s="113"/>
      <c r="D320" s="113"/>
      <c r="E320" s="113"/>
      <c r="F320" s="113"/>
      <c r="G320" s="113"/>
      <c r="H320" s="113"/>
      <c r="I320" s="113"/>
      <c r="J320" s="113"/>
      <c r="K320" s="114"/>
    </row>
    <row r="321" spans="1:11" ht="54">
      <c r="A321" s="24" t="s">
        <v>438</v>
      </c>
      <c r="B321" s="9" t="s">
        <v>29</v>
      </c>
      <c r="C321" s="54">
        <f aca="true" t="shared" si="131" ref="C321:J321">SUM(C322)</f>
        <v>0</v>
      </c>
      <c r="D321" s="54">
        <f t="shared" si="131"/>
        <v>0</v>
      </c>
      <c r="E321" s="54">
        <f t="shared" si="131"/>
        <v>0</v>
      </c>
      <c r="F321" s="54">
        <f t="shared" si="131"/>
        <v>0</v>
      </c>
      <c r="G321" s="54">
        <f t="shared" si="131"/>
        <v>0</v>
      </c>
      <c r="H321" s="54">
        <f t="shared" si="131"/>
        <v>0</v>
      </c>
      <c r="I321" s="54">
        <f t="shared" si="131"/>
        <v>0</v>
      </c>
      <c r="J321" s="54">
        <f t="shared" si="131"/>
        <v>0</v>
      </c>
      <c r="K321" s="115" t="s">
        <v>62</v>
      </c>
    </row>
    <row r="322" spans="1:11" ht="15">
      <c r="A322" s="24" t="s">
        <v>439</v>
      </c>
      <c r="B322" s="12" t="s">
        <v>4</v>
      </c>
      <c r="C322" s="53">
        <f>SUM(D322:J322)</f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116"/>
    </row>
    <row r="323" spans="1:11" ht="15" customHeight="1">
      <c r="A323" s="24" t="s">
        <v>440</v>
      </c>
      <c r="B323" s="112" t="s">
        <v>12</v>
      </c>
      <c r="C323" s="113"/>
      <c r="D323" s="113"/>
      <c r="E323" s="113"/>
      <c r="F323" s="113"/>
      <c r="G323" s="113"/>
      <c r="H323" s="113"/>
      <c r="I323" s="113"/>
      <c r="J323" s="113"/>
      <c r="K323" s="114"/>
    </row>
    <row r="324" spans="1:11" ht="15">
      <c r="A324" s="24" t="s">
        <v>441</v>
      </c>
      <c r="B324" s="9" t="s">
        <v>9</v>
      </c>
      <c r="C324" s="52">
        <v>0</v>
      </c>
      <c r="D324" s="52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110" t="s">
        <v>62</v>
      </c>
    </row>
    <row r="325" spans="1:11" ht="15">
      <c r="A325" s="24" t="s">
        <v>442</v>
      </c>
      <c r="B325" s="12" t="s">
        <v>4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111"/>
    </row>
    <row r="326" spans="1:11" ht="15" customHeight="1">
      <c r="A326" s="24" t="s">
        <v>443</v>
      </c>
      <c r="B326" s="94" t="s">
        <v>21</v>
      </c>
      <c r="C326" s="95"/>
      <c r="D326" s="95"/>
      <c r="E326" s="95"/>
      <c r="F326" s="95"/>
      <c r="G326" s="95"/>
      <c r="H326" s="95"/>
      <c r="I326" s="95"/>
      <c r="J326" s="95"/>
      <c r="K326" s="96"/>
    </row>
    <row r="327" spans="1:11" ht="15">
      <c r="A327" s="24" t="s">
        <v>444</v>
      </c>
      <c r="B327" s="23" t="s">
        <v>9</v>
      </c>
      <c r="C327" s="39">
        <f aca="true" t="shared" si="132" ref="C327:J327">SUM(C328)</f>
        <v>0</v>
      </c>
      <c r="D327" s="39">
        <f t="shared" si="132"/>
        <v>0</v>
      </c>
      <c r="E327" s="39">
        <f t="shared" si="132"/>
        <v>0</v>
      </c>
      <c r="F327" s="39">
        <f t="shared" si="132"/>
        <v>0</v>
      </c>
      <c r="G327" s="39">
        <f t="shared" si="132"/>
        <v>0</v>
      </c>
      <c r="H327" s="39">
        <f t="shared" si="132"/>
        <v>0</v>
      </c>
      <c r="I327" s="39">
        <f t="shared" si="132"/>
        <v>0</v>
      </c>
      <c r="J327" s="39">
        <f t="shared" si="132"/>
        <v>0</v>
      </c>
      <c r="K327" s="123" t="s">
        <v>62</v>
      </c>
    </row>
    <row r="328" spans="1:11" ht="15">
      <c r="A328" s="24" t="s">
        <v>445</v>
      </c>
      <c r="B328" s="25" t="s">
        <v>4</v>
      </c>
      <c r="C328" s="40">
        <f>SUM(D328:J328)</f>
        <v>0</v>
      </c>
      <c r="D328" s="40">
        <f>SUM(D331)</f>
        <v>0</v>
      </c>
      <c r="E328" s="40">
        <f>SUM(E331)</f>
        <v>0</v>
      </c>
      <c r="F328" s="40">
        <v>0</v>
      </c>
      <c r="G328" s="40">
        <f>SUM(G331+G334)</f>
        <v>0</v>
      </c>
      <c r="H328" s="40">
        <f>SUM(H331+H334)</f>
        <v>0</v>
      </c>
      <c r="I328" s="40">
        <f>SUM(I331+I334)</f>
        <v>0</v>
      </c>
      <c r="J328" s="40">
        <f>SUM(J331+J334)</f>
        <v>0</v>
      </c>
      <c r="K328" s="124"/>
    </row>
    <row r="329" spans="1:11" ht="15" customHeight="1">
      <c r="A329" s="24" t="s">
        <v>446</v>
      </c>
      <c r="B329" s="101" t="s">
        <v>90</v>
      </c>
      <c r="C329" s="102"/>
      <c r="D329" s="102"/>
      <c r="E329" s="102"/>
      <c r="F329" s="102"/>
      <c r="G329" s="102"/>
      <c r="H329" s="102"/>
      <c r="I329" s="102"/>
      <c r="J329" s="102"/>
      <c r="K329" s="103"/>
    </row>
    <row r="330" spans="1:11" ht="15">
      <c r="A330" s="24" t="s">
        <v>447</v>
      </c>
      <c r="B330" s="13" t="s">
        <v>18</v>
      </c>
      <c r="C330" s="36">
        <f aca="true" t="shared" si="133" ref="C330:J330">SUM(C331:C331)</f>
        <v>0</v>
      </c>
      <c r="D330" s="36">
        <f t="shared" si="133"/>
        <v>0</v>
      </c>
      <c r="E330" s="36">
        <f t="shared" si="133"/>
        <v>0</v>
      </c>
      <c r="F330" s="36">
        <f t="shared" si="133"/>
        <v>0</v>
      </c>
      <c r="G330" s="36">
        <f t="shared" si="133"/>
        <v>0</v>
      </c>
      <c r="H330" s="36">
        <f t="shared" si="133"/>
        <v>0</v>
      </c>
      <c r="I330" s="36">
        <f t="shared" si="133"/>
        <v>0</v>
      </c>
      <c r="J330" s="36">
        <f t="shared" si="133"/>
        <v>0</v>
      </c>
      <c r="K330" s="110">
        <v>71</v>
      </c>
    </row>
    <row r="331" spans="1:11" ht="15">
      <c r="A331" s="24" t="s">
        <v>448</v>
      </c>
      <c r="B331" s="14" t="s">
        <v>4</v>
      </c>
      <c r="C331" s="51">
        <f>SUM(D331:J331)</f>
        <v>0</v>
      </c>
      <c r="D331" s="51">
        <v>0</v>
      </c>
      <c r="E331" s="51">
        <v>0</v>
      </c>
      <c r="F331" s="51">
        <v>0</v>
      </c>
      <c r="G331" s="51">
        <v>0</v>
      </c>
      <c r="H331" s="51">
        <f>SUM(G331)</f>
        <v>0</v>
      </c>
      <c r="I331" s="51">
        <f>SUM(H331)</f>
        <v>0</v>
      </c>
      <c r="J331" s="51">
        <f>SUM(I331)</f>
        <v>0</v>
      </c>
      <c r="K331" s="111"/>
    </row>
    <row r="332" spans="1:11" ht="15" customHeight="1">
      <c r="A332" s="24" t="s">
        <v>449</v>
      </c>
      <c r="B332" s="101" t="s">
        <v>118</v>
      </c>
      <c r="C332" s="102"/>
      <c r="D332" s="102"/>
      <c r="E332" s="102"/>
      <c r="F332" s="102"/>
      <c r="G332" s="102"/>
      <c r="H332" s="102"/>
      <c r="I332" s="102"/>
      <c r="J332" s="102"/>
      <c r="K332" s="103"/>
    </row>
    <row r="333" spans="1:11" ht="15">
      <c r="A333" s="24" t="s">
        <v>450</v>
      </c>
      <c r="B333" s="13" t="s">
        <v>18</v>
      </c>
      <c r="C333" s="36">
        <f aca="true" t="shared" si="134" ref="C333:J333">SUM(C334:C334)</f>
        <v>0</v>
      </c>
      <c r="D333" s="36">
        <f t="shared" si="134"/>
        <v>0</v>
      </c>
      <c r="E333" s="36">
        <f t="shared" si="134"/>
        <v>0</v>
      </c>
      <c r="F333" s="36">
        <f t="shared" si="134"/>
        <v>0</v>
      </c>
      <c r="G333" s="36">
        <f t="shared" si="134"/>
        <v>0</v>
      </c>
      <c r="H333" s="36">
        <f t="shared" si="134"/>
        <v>0</v>
      </c>
      <c r="I333" s="36">
        <f t="shared" si="134"/>
        <v>0</v>
      </c>
      <c r="J333" s="36">
        <f t="shared" si="134"/>
        <v>0</v>
      </c>
      <c r="K333" s="110">
        <v>72</v>
      </c>
    </row>
    <row r="334" spans="1:11" ht="15">
      <c r="A334" s="24" t="s">
        <v>451</v>
      </c>
      <c r="B334" s="14" t="s">
        <v>4</v>
      </c>
      <c r="C334" s="51">
        <f>SUM(D334:J334)</f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f>SUM(G334)</f>
        <v>0</v>
      </c>
      <c r="I334" s="51">
        <f>SUM(H334)</f>
        <v>0</v>
      </c>
      <c r="J334" s="51">
        <f>SUM(I334)</f>
        <v>0</v>
      </c>
      <c r="K334" s="111"/>
    </row>
    <row r="335" spans="1:11" ht="15.75" customHeight="1">
      <c r="A335" s="24" t="s">
        <v>452</v>
      </c>
      <c r="B335" s="117" t="s">
        <v>65</v>
      </c>
      <c r="C335" s="118"/>
      <c r="D335" s="118"/>
      <c r="E335" s="118"/>
      <c r="F335" s="118"/>
      <c r="G335" s="118"/>
      <c r="H335" s="118"/>
      <c r="I335" s="118"/>
      <c r="J335" s="118"/>
      <c r="K335" s="119"/>
    </row>
    <row r="336" spans="1:11" ht="27">
      <c r="A336" s="24" t="s">
        <v>453</v>
      </c>
      <c r="B336" s="23" t="s">
        <v>36</v>
      </c>
      <c r="C336" s="58">
        <f aca="true" t="shared" si="135" ref="C336:J337">C339+C348</f>
        <v>25193.300000000003</v>
      </c>
      <c r="D336" s="39">
        <f t="shared" si="135"/>
        <v>2902</v>
      </c>
      <c r="E336" s="39">
        <f t="shared" si="135"/>
        <v>3047.1</v>
      </c>
      <c r="F336" s="39">
        <f t="shared" si="135"/>
        <v>3047.1</v>
      </c>
      <c r="G336" s="39">
        <f t="shared" si="135"/>
        <v>4047.1</v>
      </c>
      <c r="H336" s="39">
        <f t="shared" si="135"/>
        <v>4050</v>
      </c>
      <c r="I336" s="39">
        <f t="shared" si="135"/>
        <v>4050</v>
      </c>
      <c r="J336" s="39">
        <f t="shared" si="135"/>
        <v>4050</v>
      </c>
      <c r="K336" s="110" t="s">
        <v>62</v>
      </c>
    </row>
    <row r="337" spans="1:11" ht="15">
      <c r="A337" s="24" t="s">
        <v>454</v>
      </c>
      <c r="B337" s="22" t="s">
        <v>4</v>
      </c>
      <c r="C337" s="50">
        <f t="shared" si="135"/>
        <v>25193.300000000003</v>
      </c>
      <c r="D337" s="40">
        <f t="shared" si="135"/>
        <v>2902</v>
      </c>
      <c r="E337" s="40">
        <f t="shared" si="135"/>
        <v>3047.1</v>
      </c>
      <c r="F337" s="40">
        <f t="shared" si="135"/>
        <v>3047.1</v>
      </c>
      <c r="G337" s="40">
        <f t="shared" si="135"/>
        <v>4047.1</v>
      </c>
      <c r="H337" s="40">
        <f t="shared" si="135"/>
        <v>4050</v>
      </c>
      <c r="I337" s="40">
        <f t="shared" si="135"/>
        <v>4050</v>
      </c>
      <c r="J337" s="40">
        <f t="shared" si="135"/>
        <v>4050</v>
      </c>
      <c r="K337" s="111"/>
    </row>
    <row r="338" spans="1:11" ht="15" customHeight="1">
      <c r="A338" s="24" t="s">
        <v>455</v>
      </c>
      <c r="B338" s="94" t="s">
        <v>10</v>
      </c>
      <c r="C338" s="95"/>
      <c r="D338" s="95"/>
      <c r="E338" s="95"/>
      <c r="F338" s="95"/>
      <c r="G338" s="95"/>
      <c r="H338" s="95"/>
      <c r="I338" s="95"/>
      <c r="J338" s="95"/>
      <c r="K338" s="96"/>
    </row>
    <row r="339" spans="1:11" ht="40.5">
      <c r="A339" s="24" t="s">
        <v>456</v>
      </c>
      <c r="B339" s="23" t="s">
        <v>37</v>
      </c>
      <c r="C339" s="55">
        <v>0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6">
        <v>0</v>
      </c>
      <c r="J339" s="56">
        <v>0</v>
      </c>
      <c r="K339" s="120" t="s">
        <v>62</v>
      </c>
    </row>
    <row r="340" spans="1:11" ht="15">
      <c r="A340" s="24" t="s">
        <v>457</v>
      </c>
      <c r="B340" s="22" t="s">
        <v>4</v>
      </c>
      <c r="C340" s="57">
        <v>0</v>
      </c>
      <c r="D340" s="57">
        <v>0</v>
      </c>
      <c r="E340" s="57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121"/>
    </row>
    <row r="341" spans="1:11" ht="15" customHeight="1">
      <c r="A341" s="24" t="s">
        <v>458</v>
      </c>
      <c r="B341" s="112" t="s">
        <v>11</v>
      </c>
      <c r="C341" s="113"/>
      <c r="D341" s="113"/>
      <c r="E341" s="113"/>
      <c r="F341" s="113"/>
      <c r="G341" s="113"/>
      <c r="H341" s="113"/>
      <c r="I341" s="113"/>
      <c r="J341" s="113"/>
      <c r="K341" s="114"/>
    </row>
    <row r="342" spans="1:11" ht="54">
      <c r="A342" s="24" t="s">
        <v>459</v>
      </c>
      <c r="B342" s="9" t="s">
        <v>29</v>
      </c>
      <c r="C342" s="54">
        <f aca="true" t="shared" si="136" ref="C342:J342">SUM(C343)</f>
        <v>0</v>
      </c>
      <c r="D342" s="54">
        <f t="shared" si="136"/>
        <v>0</v>
      </c>
      <c r="E342" s="54">
        <f t="shared" si="136"/>
        <v>0</v>
      </c>
      <c r="F342" s="54">
        <f t="shared" si="136"/>
        <v>0</v>
      </c>
      <c r="G342" s="54">
        <f t="shared" si="136"/>
        <v>0</v>
      </c>
      <c r="H342" s="54">
        <f t="shared" si="136"/>
        <v>0</v>
      </c>
      <c r="I342" s="54">
        <f t="shared" si="136"/>
        <v>0</v>
      </c>
      <c r="J342" s="54">
        <f t="shared" si="136"/>
        <v>0</v>
      </c>
      <c r="K342" s="115" t="s">
        <v>62</v>
      </c>
    </row>
    <row r="343" spans="1:11" ht="15">
      <c r="A343" s="24" t="s">
        <v>460</v>
      </c>
      <c r="B343" s="12" t="s">
        <v>4</v>
      </c>
      <c r="C343" s="53">
        <f>SUM(D343:J343)</f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116"/>
    </row>
    <row r="344" spans="1:11" ht="15" customHeight="1">
      <c r="A344" s="24" t="s">
        <v>461</v>
      </c>
      <c r="B344" s="112" t="s">
        <v>12</v>
      </c>
      <c r="C344" s="113"/>
      <c r="D344" s="113"/>
      <c r="E344" s="113"/>
      <c r="F344" s="113"/>
      <c r="G344" s="113"/>
      <c r="H344" s="113"/>
      <c r="I344" s="113"/>
      <c r="J344" s="113"/>
      <c r="K344" s="114"/>
    </row>
    <row r="345" spans="1:11" ht="15">
      <c r="A345" s="24" t="s">
        <v>462</v>
      </c>
      <c r="B345" s="9" t="s">
        <v>9</v>
      </c>
      <c r="C345" s="52">
        <v>0</v>
      </c>
      <c r="D345" s="52">
        <v>0</v>
      </c>
      <c r="E345" s="52">
        <v>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110" t="s">
        <v>62</v>
      </c>
    </row>
    <row r="346" spans="1:11" ht="15">
      <c r="A346" s="24" t="s">
        <v>463</v>
      </c>
      <c r="B346" s="12" t="s">
        <v>4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111"/>
    </row>
    <row r="347" spans="1:11" ht="15" customHeight="1">
      <c r="A347" s="24" t="s">
        <v>464</v>
      </c>
      <c r="B347" s="94" t="s">
        <v>21</v>
      </c>
      <c r="C347" s="95"/>
      <c r="D347" s="95"/>
      <c r="E347" s="95"/>
      <c r="F347" s="95"/>
      <c r="G347" s="95"/>
      <c r="H347" s="95"/>
      <c r="I347" s="95"/>
      <c r="J347" s="95"/>
      <c r="K347" s="96"/>
    </row>
    <row r="348" spans="1:11" ht="15">
      <c r="A348" s="24" t="s">
        <v>465</v>
      </c>
      <c r="B348" s="23" t="s">
        <v>9</v>
      </c>
      <c r="C348" s="39">
        <f aca="true" t="shared" si="137" ref="C348:J348">SUM(C349)</f>
        <v>25193.300000000003</v>
      </c>
      <c r="D348" s="39">
        <f t="shared" si="137"/>
        <v>2902</v>
      </c>
      <c r="E348" s="39">
        <f t="shared" si="137"/>
        <v>3047.1</v>
      </c>
      <c r="F348" s="39">
        <f t="shared" si="137"/>
        <v>3047.1</v>
      </c>
      <c r="G348" s="39">
        <f t="shared" si="137"/>
        <v>4047.1</v>
      </c>
      <c r="H348" s="39">
        <f t="shared" si="137"/>
        <v>4050</v>
      </c>
      <c r="I348" s="39">
        <f t="shared" si="137"/>
        <v>4050</v>
      </c>
      <c r="J348" s="39">
        <f t="shared" si="137"/>
        <v>4050</v>
      </c>
      <c r="K348" s="123" t="s">
        <v>62</v>
      </c>
    </row>
    <row r="349" spans="1:11" ht="15">
      <c r="A349" s="24" t="s">
        <v>466</v>
      </c>
      <c r="B349" s="25" t="s">
        <v>4</v>
      </c>
      <c r="C349" s="40">
        <f>SUM(D349:J349)</f>
        <v>25193.300000000003</v>
      </c>
      <c r="D349" s="40">
        <f>SUM(D352)</f>
        <v>2902</v>
      </c>
      <c r="E349" s="40">
        <f aca="true" t="shared" si="138" ref="E349:J349">SUM(E352)</f>
        <v>3047.1</v>
      </c>
      <c r="F349" s="40">
        <f t="shared" si="138"/>
        <v>3047.1</v>
      </c>
      <c r="G349" s="40">
        <f t="shared" si="138"/>
        <v>4047.1</v>
      </c>
      <c r="H349" s="40">
        <f t="shared" si="138"/>
        <v>4050</v>
      </c>
      <c r="I349" s="40">
        <f t="shared" si="138"/>
        <v>4050</v>
      </c>
      <c r="J349" s="40">
        <f t="shared" si="138"/>
        <v>4050</v>
      </c>
      <c r="K349" s="124"/>
    </row>
    <row r="350" spans="1:11" ht="27" customHeight="1">
      <c r="A350" s="24" t="s">
        <v>467</v>
      </c>
      <c r="B350" s="101" t="s">
        <v>91</v>
      </c>
      <c r="C350" s="102"/>
      <c r="D350" s="102"/>
      <c r="E350" s="102"/>
      <c r="F350" s="102"/>
      <c r="G350" s="102"/>
      <c r="H350" s="102"/>
      <c r="I350" s="102"/>
      <c r="J350" s="102"/>
      <c r="K350" s="103"/>
    </row>
    <row r="351" spans="1:11" ht="15">
      <c r="A351" s="24" t="s">
        <v>468</v>
      </c>
      <c r="B351" s="13" t="s">
        <v>18</v>
      </c>
      <c r="C351" s="36">
        <f aca="true" t="shared" si="139" ref="C351:J351">SUM(C352:C352)</f>
        <v>25193.300000000003</v>
      </c>
      <c r="D351" s="36">
        <f t="shared" si="139"/>
        <v>2902</v>
      </c>
      <c r="E351" s="36">
        <f t="shared" si="139"/>
        <v>3047.1</v>
      </c>
      <c r="F351" s="36">
        <f t="shared" si="139"/>
        <v>3047.1</v>
      </c>
      <c r="G351" s="36">
        <f t="shared" si="139"/>
        <v>4047.1</v>
      </c>
      <c r="H351" s="36">
        <f t="shared" si="139"/>
        <v>4050</v>
      </c>
      <c r="I351" s="36">
        <f t="shared" si="139"/>
        <v>4050</v>
      </c>
      <c r="J351" s="36">
        <f t="shared" si="139"/>
        <v>4050</v>
      </c>
      <c r="K351" s="110">
        <v>76</v>
      </c>
    </row>
    <row r="352" spans="1:11" ht="15">
      <c r="A352" s="24" t="s">
        <v>469</v>
      </c>
      <c r="B352" s="14" t="s">
        <v>4</v>
      </c>
      <c r="C352" s="51">
        <f>SUM(D352:J352)</f>
        <v>25193.300000000003</v>
      </c>
      <c r="D352" s="51">
        <v>2902</v>
      </c>
      <c r="E352" s="51">
        <v>3047.1</v>
      </c>
      <c r="F352" s="51">
        <v>3047.1</v>
      </c>
      <c r="G352" s="51">
        <v>4047.1</v>
      </c>
      <c r="H352" s="51">
        <v>4050</v>
      </c>
      <c r="I352" s="51">
        <f>SUM(H352)</f>
        <v>4050</v>
      </c>
      <c r="J352" s="51">
        <f>SUM(I352)</f>
        <v>4050</v>
      </c>
      <c r="K352" s="111"/>
    </row>
    <row r="353" spans="1:11" ht="47.25" customHeight="1">
      <c r="A353" s="24" t="s">
        <v>470</v>
      </c>
      <c r="B353" s="117" t="s">
        <v>66</v>
      </c>
      <c r="C353" s="118"/>
      <c r="D353" s="118"/>
      <c r="E353" s="118"/>
      <c r="F353" s="118"/>
      <c r="G353" s="118"/>
      <c r="H353" s="118"/>
      <c r="I353" s="118"/>
      <c r="J353" s="118"/>
      <c r="K353" s="119"/>
    </row>
    <row r="354" spans="1:14" ht="27">
      <c r="A354" s="24" t="s">
        <v>471</v>
      </c>
      <c r="B354" s="23" t="s">
        <v>38</v>
      </c>
      <c r="C354" s="39">
        <f>SUM(C355:C356)</f>
        <v>110333.87861</v>
      </c>
      <c r="D354" s="39">
        <f>SUM(D355:D356)</f>
        <v>11000.699999999999</v>
      </c>
      <c r="E354" s="39">
        <f aca="true" t="shared" si="140" ref="E354:J354">SUM(E355:E356)</f>
        <v>22251.5</v>
      </c>
      <c r="F354" s="39">
        <f t="shared" si="140"/>
        <v>19492.01861</v>
      </c>
      <c r="G354" s="39">
        <f>SUM(G355:G356)</f>
        <v>14249.36</v>
      </c>
      <c r="H354" s="39">
        <f t="shared" si="140"/>
        <v>14373.699999999999</v>
      </c>
      <c r="I354" s="39">
        <f t="shared" si="140"/>
        <v>14493.8</v>
      </c>
      <c r="J354" s="39">
        <f t="shared" si="140"/>
        <v>14472.8</v>
      </c>
      <c r="K354" s="120" t="s">
        <v>62</v>
      </c>
      <c r="L354" s="6"/>
      <c r="N354" s="1"/>
    </row>
    <row r="355" spans="1:14" ht="15">
      <c r="A355" s="24" t="s">
        <v>472</v>
      </c>
      <c r="B355" s="26" t="s">
        <v>51</v>
      </c>
      <c r="C355" s="50">
        <f>SUM(D355:J355)</f>
        <v>63</v>
      </c>
      <c r="D355" s="40">
        <f>SUM(D374)</f>
        <v>0</v>
      </c>
      <c r="E355" s="40">
        <f aca="true" t="shared" si="141" ref="E355:J355">SUM(E374)</f>
        <v>0</v>
      </c>
      <c r="F355" s="40">
        <f t="shared" si="141"/>
        <v>0</v>
      </c>
      <c r="G355" s="40">
        <f t="shared" si="141"/>
        <v>21</v>
      </c>
      <c r="H355" s="40">
        <f t="shared" si="141"/>
        <v>21</v>
      </c>
      <c r="I355" s="40">
        <f t="shared" si="141"/>
        <v>21</v>
      </c>
      <c r="J355" s="40">
        <f t="shared" si="141"/>
        <v>0</v>
      </c>
      <c r="K355" s="122"/>
      <c r="L355" s="6"/>
      <c r="N355" s="1"/>
    </row>
    <row r="356" spans="1:14" ht="15">
      <c r="A356" s="24" t="s">
        <v>473</v>
      </c>
      <c r="B356" s="22" t="s">
        <v>4</v>
      </c>
      <c r="C356" s="50">
        <f>SUM(D356:J356)</f>
        <v>110270.87861</v>
      </c>
      <c r="D356" s="40">
        <f aca="true" t="shared" si="142" ref="D356:J356">D359+D375</f>
        <v>11000.699999999999</v>
      </c>
      <c r="E356" s="40">
        <f>E359+E375</f>
        <v>22251.5</v>
      </c>
      <c r="F356" s="40">
        <f t="shared" si="142"/>
        <v>19492.01861</v>
      </c>
      <c r="G356" s="40">
        <f>G359+G375</f>
        <v>14228.36</v>
      </c>
      <c r="H356" s="40">
        <f t="shared" si="142"/>
        <v>14352.699999999999</v>
      </c>
      <c r="I356" s="40">
        <f t="shared" si="142"/>
        <v>14472.8</v>
      </c>
      <c r="J356" s="40">
        <f t="shared" si="142"/>
        <v>14472.8</v>
      </c>
      <c r="K356" s="121"/>
      <c r="L356" s="3"/>
      <c r="N356" s="1"/>
    </row>
    <row r="357" spans="1:12" ht="10.5" customHeight="1">
      <c r="A357" s="24" t="s">
        <v>474</v>
      </c>
      <c r="B357" s="94" t="s">
        <v>10</v>
      </c>
      <c r="C357" s="95"/>
      <c r="D357" s="95"/>
      <c r="E357" s="95"/>
      <c r="F357" s="95"/>
      <c r="G357" s="95"/>
      <c r="H357" s="95"/>
      <c r="I357" s="95"/>
      <c r="J357" s="95"/>
      <c r="K357" s="96"/>
      <c r="L357" s="3"/>
    </row>
    <row r="358" spans="1:12" ht="40.5">
      <c r="A358" s="24" t="s">
        <v>475</v>
      </c>
      <c r="B358" s="23" t="s">
        <v>37</v>
      </c>
      <c r="C358" s="47">
        <f>SUM(D358:J358)</f>
        <v>2419.26</v>
      </c>
      <c r="D358" s="47">
        <f>SUM(D359)</f>
        <v>1301.9</v>
      </c>
      <c r="E358" s="47">
        <f aca="true" t="shared" si="143" ref="E358:J358">SUM(E359)</f>
        <v>789</v>
      </c>
      <c r="F358" s="47">
        <f t="shared" si="143"/>
        <v>0</v>
      </c>
      <c r="G358" s="47">
        <f t="shared" si="143"/>
        <v>328.36</v>
      </c>
      <c r="H358" s="47">
        <f t="shared" si="143"/>
        <v>0</v>
      </c>
      <c r="I358" s="47">
        <f t="shared" si="143"/>
        <v>0</v>
      </c>
      <c r="J358" s="47">
        <f t="shared" si="143"/>
        <v>0</v>
      </c>
      <c r="K358" s="120" t="s">
        <v>62</v>
      </c>
      <c r="L358" s="3"/>
    </row>
    <row r="359" spans="1:12" ht="15">
      <c r="A359" s="24" t="s">
        <v>476</v>
      </c>
      <c r="B359" s="22" t="s">
        <v>4</v>
      </c>
      <c r="C359" s="40">
        <f>SUM(D359:J359)</f>
        <v>2419.26</v>
      </c>
      <c r="D359" s="49">
        <f aca="true" t="shared" si="144" ref="D359:J359">SUM(D362+D371)</f>
        <v>1301.9</v>
      </c>
      <c r="E359" s="49">
        <f t="shared" si="144"/>
        <v>789</v>
      </c>
      <c r="F359" s="49">
        <f t="shared" si="144"/>
        <v>0</v>
      </c>
      <c r="G359" s="49">
        <f t="shared" si="144"/>
        <v>328.36</v>
      </c>
      <c r="H359" s="49">
        <f t="shared" si="144"/>
        <v>0</v>
      </c>
      <c r="I359" s="49">
        <f t="shared" si="144"/>
        <v>0</v>
      </c>
      <c r="J359" s="49">
        <f t="shared" si="144"/>
        <v>0</v>
      </c>
      <c r="K359" s="121"/>
      <c r="L359" s="3"/>
    </row>
    <row r="360" spans="1:12" ht="12.75" customHeight="1">
      <c r="A360" s="24" t="s">
        <v>477</v>
      </c>
      <c r="B360" s="112" t="s">
        <v>11</v>
      </c>
      <c r="C360" s="113"/>
      <c r="D360" s="113"/>
      <c r="E360" s="113"/>
      <c r="F360" s="113"/>
      <c r="G360" s="113"/>
      <c r="H360" s="113"/>
      <c r="I360" s="113"/>
      <c r="J360" s="113"/>
      <c r="K360" s="114"/>
      <c r="L360" s="3"/>
    </row>
    <row r="361" spans="1:12" ht="54">
      <c r="A361" s="24" t="s">
        <v>478</v>
      </c>
      <c r="B361" s="9" t="s">
        <v>29</v>
      </c>
      <c r="C361" s="47">
        <f>SUM(C362)</f>
        <v>2419.26</v>
      </c>
      <c r="D361" s="48">
        <f aca="true" t="shared" si="145" ref="D361:J361">SUM(D362)</f>
        <v>1301.9</v>
      </c>
      <c r="E361" s="48">
        <f t="shared" si="145"/>
        <v>789</v>
      </c>
      <c r="F361" s="48">
        <f t="shared" si="145"/>
        <v>0</v>
      </c>
      <c r="G361" s="48">
        <f t="shared" si="145"/>
        <v>328.36</v>
      </c>
      <c r="H361" s="48">
        <f t="shared" si="145"/>
        <v>0</v>
      </c>
      <c r="I361" s="48">
        <f t="shared" si="145"/>
        <v>0</v>
      </c>
      <c r="J361" s="48">
        <f t="shared" si="145"/>
        <v>0</v>
      </c>
      <c r="K361" s="115" t="s">
        <v>62</v>
      </c>
      <c r="L361" s="3"/>
    </row>
    <row r="362" spans="1:12" ht="15">
      <c r="A362" s="24" t="s">
        <v>479</v>
      </c>
      <c r="B362" s="12" t="s">
        <v>4</v>
      </c>
      <c r="C362" s="40">
        <f>SUM(D362:J362)</f>
        <v>2419.26</v>
      </c>
      <c r="D362" s="41">
        <f aca="true" t="shared" si="146" ref="D362:J362">SUM(D365+D368)</f>
        <v>1301.9</v>
      </c>
      <c r="E362" s="41">
        <f t="shared" si="146"/>
        <v>789</v>
      </c>
      <c r="F362" s="41">
        <f t="shared" si="146"/>
        <v>0</v>
      </c>
      <c r="G362" s="41">
        <f t="shared" si="146"/>
        <v>328.36</v>
      </c>
      <c r="H362" s="41">
        <f t="shared" si="146"/>
        <v>0</v>
      </c>
      <c r="I362" s="41">
        <f t="shared" si="146"/>
        <v>0</v>
      </c>
      <c r="J362" s="41">
        <f t="shared" si="146"/>
        <v>0</v>
      </c>
      <c r="K362" s="116"/>
      <c r="L362" s="3"/>
    </row>
    <row r="363" spans="1:12" ht="15" customHeight="1">
      <c r="A363" s="24" t="s">
        <v>480</v>
      </c>
      <c r="B363" s="101" t="s">
        <v>109</v>
      </c>
      <c r="C363" s="102"/>
      <c r="D363" s="102"/>
      <c r="E363" s="102"/>
      <c r="F363" s="102"/>
      <c r="G363" s="102"/>
      <c r="H363" s="102"/>
      <c r="I363" s="102"/>
      <c r="J363" s="102"/>
      <c r="K363" s="103"/>
      <c r="L363" s="3"/>
    </row>
    <row r="364" spans="1:12" ht="15">
      <c r="A364" s="24" t="s">
        <v>481</v>
      </c>
      <c r="B364" s="9" t="s">
        <v>18</v>
      </c>
      <c r="C364" s="44">
        <f>SUM(C365)</f>
        <v>2419.26</v>
      </c>
      <c r="D364" s="45">
        <f>SUM(D365)</f>
        <v>1301.9</v>
      </c>
      <c r="E364" s="45">
        <f aca="true" t="shared" si="147" ref="E364:J364">SUM(E365)</f>
        <v>789</v>
      </c>
      <c r="F364" s="45">
        <f t="shared" si="147"/>
        <v>0</v>
      </c>
      <c r="G364" s="45">
        <f t="shared" si="147"/>
        <v>328.36</v>
      </c>
      <c r="H364" s="45">
        <f t="shared" si="147"/>
        <v>0</v>
      </c>
      <c r="I364" s="45">
        <f t="shared" si="147"/>
        <v>0</v>
      </c>
      <c r="J364" s="45">
        <f t="shared" si="147"/>
        <v>0</v>
      </c>
      <c r="K364" s="110">
        <v>86</v>
      </c>
      <c r="L364" s="3"/>
    </row>
    <row r="365" spans="1:12" ht="15">
      <c r="A365" s="24" t="s">
        <v>482</v>
      </c>
      <c r="B365" s="10" t="s">
        <v>4</v>
      </c>
      <c r="C365" s="46">
        <f>SUM(D365:J365)</f>
        <v>2419.26</v>
      </c>
      <c r="D365" s="46">
        <v>1301.9</v>
      </c>
      <c r="E365" s="46">
        <v>789</v>
      </c>
      <c r="F365" s="46">
        <v>0</v>
      </c>
      <c r="G365" s="46">
        <v>328.36</v>
      </c>
      <c r="H365" s="46">
        <v>0</v>
      </c>
      <c r="I365" s="46">
        <f>SUM(H365)</f>
        <v>0</v>
      </c>
      <c r="J365" s="46">
        <f>SUM(I365)</f>
        <v>0</v>
      </c>
      <c r="K365" s="111"/>
      <c r="L365" s="3"/>
    </row>
    <row r="366" spans="1:12" ht="15" customHeight="1">
      <c r="A366" s="24" t="s">
        <v>483</v>
      </c>
      <c r="B366" s="101" t="s">
        <v>110</v>
      </c>
      <c r="C366" s="102"/>
      <c r="D366" s="102"/>
      <c r="E366" s="102"/>
      <c r="F366" s="102"/>
      <c r="G366" s="102"/>
      <c r="H366" s="102"/>
      <c r="I366" s="102"/>
      <c r="J366" s="102"/>
      <c r="K366" s="103"/>
      <c r="L366" s="3"/>
    </row>
    <row r="367" spans="1:12" ht="15">
      <c r="A367" s="24" t="s">
        <v>484</v>
      </c>
      <c r="B367" s="9" t="s">
        <v>18</v>
      </c>
      <c r="C367" s="42">
        <f>SUM(D367:J367)</f>
        <v>0</v>
      </c>
      <c r="D367" s="42">
        <f aca="true" t="shared" si="148" ref="D367:J367">SUM(D368)</f>
        <v>0</v>
      </c>
      <c r="E367" s="42">
        <f t="shared" si="148"/>
        <v>0</v>
      </c>
      <c r="F367" s="42">
        <f t="shared" si="148"/>
        <v>0</v>
      </c>
      <c r="G367" s="42">
        <f t="shared" si="148"/>
        <v>0</v>
      </c>
      <c r="H367" s="42">
        <f t="shared" si="148"/>
        <v>0</v>
      </c>
      <c r="I367" s="42">
        <f t="shared" si="148"/>
        <v>0</v>
      </c>
      <c r="J367" s="42">
        <f t="shared" si="148"/>
        <v>0</v>
      </c>
      <c r="K367" s="110">
        <v>87</v>
      </c>
      <c r="L367" s="3"/>
    </row>
    <row r="368" spans="1:12" ht="15">
      <c r="A368" s="24" t="s">
        <v>485</v>
      </c>
      <c r="B368" s="10" t="s">
        <v>4</v>
      </c>
      <c r="C368" s="43">
        <f>SUM(D368:J368)</f>
        <v>0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f>SUM(H368)</f>
        <v>0</v>
      </c>
      <c r="J368" s="43">
        <f>SUM(I368)</f>
        <v>0</v>
      </c>
      <c r="K368" s="111"/>
      <c r="L368" s="3"/>
    </row>
    <row r="369" spans="1:11" ht="12.75" customHeight="1">
      <c r="A369" s="24" t="s">
        <v>486</v>
      </c>
      <c r="B369" s="97" t="s">
        <v>12</v>
      </c>
      <c r="C369" s="98"/>
      <c r="D369" s="98"/>
      <c r="E369" s="98"/>
      <c r="F369" s="98"/>
      <c r="G369" s="98"/>
      <c r="H369" s="98"/>
      <c r="I369" s="98"/>
      <c r="J369" s="98"/>
      <c r="K369" s="99"/>
    </row>
    <row r="370" spans="1:11" ht="15">
      <c r="A370" s="24" t="s">
        <v>487</v>
      </c>
      <c r="B370" s="9" t="s">
        <v>9</v>
      </c>
      <c r="C370" s="36">
        <f>SUM(D370:J370)</f>
        <v>0</v>
      </c>
      <c r="D370" s="36">
        <f>SUM(D371)</f>
        <v>0</v>
      </c>
      <c r="E370" s="36">
        <f aca="true" t="shared" si="149" ref="E370:J370">SUM(E371)</f>
        <v>0</v>
      </c>
      <c r="F370" s="36">
        <f t="shared" si="149"/>
        <v>0</v>
      </c>
      <c r="G370" s="36">
        <f t="shared" si="149"/>
        <v>0</v>
      </c>
      <c r="H370" s="36">
        <f t="shared" si="149"/>
        <v>0</v>
      </c>
      <c r="I370" s="36">
        <f t="shared" si="149"/>
        <v>0</v>
      </c>
      <c r="J370" s="36">
        <f t="shared" si="149"/>
        <v>0</v>
      </c>
      <c r="K370" s="110" t="s">
        <v>62</v>
      </c>
    </row>
    <row r="371" spans="1:11" ht="15">
      <c r="A371" s="24" t="s">
        <v>488</v>
      </c>
      <c r="B371" s="12" t="s">
        <v>4</v>
      </c>
      <c r="C371" s="37">
        <f>SUM(D371:J371)</f>
        <v>0</v>
      </c>
      <c r="D371" s="41">
        <v>0</v>
      </c>
      <c r="E371" s="41">
        <v>0</v>
      </c>
      <c r="F371" s="41">
        <v>0</v>
      </c>
      <c r="G371" s="41">
        <v>0</v>
      </c>
      <c r="H371" s="41">
        <f>SUM(H365+H368)</f>
        <v>0</v>
      </c>
      <c r="I371" s="41">
        <f>SUM(I365+I368)</f>
        <v>0</v>
      </c>
      <c r="J371" s="41">
        <f>SUM(J365+J368)</f>
        <v>0</v>
      </c>
      <c r="K371" s="111"/>
    </row>
    <row r="372" spans="1:11" ht="12.75" customHeight="1">
      <c r="A372" s="24" t="s">
        <v>489</v>
      </c>
      <c r="B372" s="94" t="s">
        <v>21</v>
      </c>
      <c r="C372" s="95"/>
      <c r="D372" s="95"/>
      <c r="E372" s="95"/>
      <c r="F372" s="95"/>
      <c r="G372" s="95"/>
      <c r="H372" s="95"/>
      <c r="I372" s="95"/>
      <c r="J372" s="95"/>
      <c r="K372" s="96"/>
    </row>
    <row r="373" spans="1:13" ht="15">
      <c r="A373" s="24" t="s">
        <v>490</v>
      </c>
      <c r="B373" s="23" t="s">
        <v>9</v>
      </c>
      <c r="C373" s="39">
        <f>SUM(C374:C375)</f>
        <v>107914.61861</v>
      </c>
      <c r="D373" s="39">
        <f>SUM(D374:D375)</f>
        <v>9698.8</v>
      </c>
      <c r="E373" s="39">
        <f aca="true" t="shared" si="150" ref="E373:J373">SUM(E374:E375)</f>
        <v>21462.5</v>
      </c>
      <c r="F373" s="39">
        <f t="shared" si="150"/>
        <v>19492.01861</v>
      </c>
      <c r="G373" s="39">
        <f t="shared" si="150"/>
        <v>13921</v>
      </c>
      <c r="H373" s="39">
        <f t="shared" si="150"/>
        <v>14373.699999999999</v>
      </c>
      <c r="I373" s="39">
        <f t="shared" si="150"/>
        <v>14493.8</v>
      </c>
      <c r="J373" s="39">
        <f t="shared" si="150"/>
        <v>14472.8</v>
      </c>
      <c r="K373" s="123" t="s">
        <v>62</v>
      </c>
      <c r="M373" s="4"/>
    </row>
    <row r="374" spans="1:13" ht="15">
      <c r="A374" s="24" t="s">
        <v>491</v>
      </c>
      <c r="B374" s="26" t="s">
        <v>51</v>
      </c>
      <c r="C374" s="40">
        <f>SUM(D374:J374)</f>
        <v>63</v>
      </c>
      <c r="D374" s="40">
        <f>SUM(D384)</f>
        <v>0</v>
      </c>
      <c r="E374" s="40">
        <f aca="true" t="shared" si="151" ref="E374:J374">SUM(E384)</f>
        <v>0</v>
      </c>
      <c r="F374" s="40">
        <f t="shared" si="151"/>
        <v>0</v>
      </c>
      <c r="G374" s="40">
        <f t="shared" si="151"/>
        <v>21</v>
      </c>
      <c r="H374" s="40">
        <f t="shared" si="151"/>
        <v>21</v>
      </c>
      <c r="I374" s="40">
        <f t="shared" si="151"/>
        <v>21</v>
      </c>
      <c r="J374" s="40">
        <f t="shared" si="151"/>
        <v>0</v>
      </c>
      <c r="K374" s="125"/>
      <c r="M374" s="4"/>
    </row>
    <row r="375" spans="1:13" ht="15">
      <c r="A375" s="24" t="s">
        <v>492</v>
      </c>
      <c r="B375" s="25" t="s">
        <v>4</v>
      </c>
      <c r="C375" s="40">
        <f>SUM(D375:J375)</f>
        <v>107851.61861</v>
      </c>
      <c r="D375" s="40">
        <f>SUM(D378+D381)</f>
        <v>9698.8</v>
      </c>
      <c r="E375" s="40">
        <f aca="true" t="shared" si="152" ref="E375:J375">SUM(E378+E381)</f>
        <v>21462.5</v>
      </c>
      <c r="F375" s="40">
        <f t="shared" si="152"/>
        <v>19492.01861</v>
      </c>
      <c r="G375" s="40">
        <f t="shared" si="152"/>
        <v>13900</v>
      </c>
      <c r="H375" s="40">
        <f t="shared" si="152"/>
        <v>14352.699999999999</v>
      </c>
      <c r="I375" s="40">
        <f t="shared" si="152"/>
        <v>14472.8</v>
      </c>
      <c r="J375" s="40">
        <f t="shared" si="152"/>
        <v>14472.8</v>
      </c>
      <c r="K375" s="124"/>
      <c r="M375" s="4"/>
    </row>
    <row r="376" spans="1:11" ht="28.5" customHeight="1">
      <c r="A376" s="24" t="s">
        <v>493</v>
      </c>
      <c r="B376" s="101" t="s">
        <v>111</v>
      </c>
      <c r="C376" s="102"/>
      <c r="D376" s="102"/>
      <c r="E376" s="102"/>
      <c r="F376" s="102"/>
      <c r="G376" s="102"/>
      <c r="H376" s="102"/>
      <c r="I376" s="102"/>
      <c r="J376" s="102"/>
      <c r="K376" s="103"/>
    </row>
    <row r="377" spans="1:11" ht="15">
      <c r="A377" s="24" t="s">
        <v>494</v>
      </c>
      <c r="B377" s="13" t="s">
        <v>18</v>
      </c>
      <c r="C377" s="38">
        <f aca="true" t="shared" si="153" ref="C377:J377">SUM(C378:C378)</f>
        <v>103145.31860999999</v>
      </c>
      <c r="D377" s="36">
        <f t="shared" si="153"/>
        <v>9048.8</v>
      </c>
      <c r="E377" s="36">
        <f t="shared" si="153"/>
        <v>20780</v>
      </c>
      <c r="F377" s="36">
        <f t="shared" si="153"/>
        <v>18975.41861</v>
      </c>
      <c r="G377" s="36">
        <f t="shared" si="153"/>
        <v>13300</v>
      </c>
      <c r="H377" s="36">
        <f t="shared" si="153"/>
        <v>13600.3</v>
      </c>
      <c r="I377" s="36">
        <f t="shared" si="153"/>
        <v>13720.4</v>
      </c>
      <c r="J377" s="36">
        <f t="shared" si="153"/>
        <v>13720.4</v>
      </c>
      <c r="K377" s="110" t="s">
        <v>126</v>
      </c>
    </row>
    <row r="378" spans="1:11" ht="15">
      <c r="A378" s="24" t="s">
        <v>495</v>
      </c>
      <c r="B378" s="14" t="s">
        <v>4</v>
      </c>
      <c r="C378" s="37">
        <f>SUM(D378:J378)</f>
        <v>103145.31860999999</v>
      </c>
      <c r="D378" s="37">
        <v>9048.8</v>
      </c>
      <c r="E378" s="37">
        <v>20780</v>
      </c>
      <c r="F378" s="37">
        <v>18975.41861</v>
      </c>
      <c r="G378" s="37">
        <v>13300</v>
      </c>
      <c r="H378" s="37">
        <v>13600.3</v>
      </c>
      <c r="I378" s="37">
        <v>13720.4</v>
      </c>
      <c r="J378" s="37">
        <f>SUM(I378)</f>
        <v>13720.4</v>
      </c>
      <c r="K378" s="111"/>
    </row>
    <row r="379" spans="1:11" ht="12" customHeight="1">
      <c r="A379" s="24" t="s">
        <v>496</v>
      </c>
      <c r="B379" s="101" t="s">
        <v>112</v>
      </c>
      <c r="C379" s="102"/>
      <c r="D379" s="102"/>
      <c r="E379" s="102"/>
      <c r="F379" s="102"/>
      <c r="G379" s="102"/>
      <c r="H379" s="102"/>
      <c r="I379" s="102"/>
      <c r="J379" s="102"/>
      <c r="K379" s="103"/>
    </row>
    <row r="380" spans="1:11" ht="15">
      <c r="A380" s="24" t="s">
        <v>497</v>
      </c>
      <c r="B380" s="13" t="s">
        <v>18</v>
      </c>
      <c r="C380" s="38">
        <f>SUM(C381)</f>
        <v>4706.3</v>
      </c>
      <c r="D380" s="38">
        <f>SUM(D381)</f>
        <v>650</v>
      </c>
      <c r="E380" s="38">
        <f aca="true" t="shared" si="154" ref="E380:J380">SUM(E381)</f>
        <v>682.5</v>
      </c>
      <c r="F380" s="38">
        <f t="shared" si="154"/>
        <v>516.6</v>
      </c>
      <c r="G380" s="38">
        <f t="shared" si="154"/>
        <v>600</v>
      </c>
      <c r="H380" s="38">
        <f t="shared" si="154"/>
        <v>752.4</v>
      </c>
      <c r="I380" s="38">
        <f t="shared" si="154"/>
        <v>752.4</v>
      </c>
      <c r="J380" s="38">
        <f t="shared" si="154"/>
        <v>752.4</v>
      </c>
      <c r="K380" s="110">
        <v>84</v>
      </c>
    </row>
    <row r="381" spans="1:11" ht="15">
      <c r="A381" s="24" t="s">
        <v>498</v>
      </c>
      <c r="B381" s="10" t="s">
        <v>4</v>
      </c>
      <c r="C381" s="37">
        <f>SUM(D381:J381)</f>
        <v>4706.3</v>
      </c>
      <c r="D381" s="37">
        <v>650</v>
      </c>
      <c r="E381" s="37">
        <v>682.5</v>
      </c>
      <c r="F381" s="37">
        <v>516.6</v>
      </c>
      <c r="G381" s="37">
        <v>600</v>
      </c>
      <c r="H381" s="37">
        <v>752.4</v>
      </c>
      <c r="I381" s="37">
        <f>SUM(H381)</f>
        <v>752.4</v>
      </c>
      <c r="J381" s="37">
        <f>SUM(I381)</f>
        <v>752.4</v>
      </c>
      <c r="K381" s="111"/>
    </row>
    <row r="382" spans="1:11" ht="28.5" customHeight="1">
      <c r="A382" s="24" t="s">
        <v>499</v>
      </c>
      <c r="B382" s="101" t="s">
        <v>113</v>
      </c>
      <c r="C382" s="102"/>
      <c r="D382" s="102"/>
      <c r="E382" s="102"/>
      <c r="F382" s="102"/>
      <c r="G382" s="102"/>
      <c r="H382" s="102"/>
      <c r="I382" s="102"/>
      <c r="J382" s="102"/>
      <c r="K382" s="103"/>
    </row>
    <row r="383" spans="1:11" ht="15">
      <c r="A383" s="24" t="s">
        <v>500</v>
      </c>
      <c r="B383" s="13" t="s">
        <v>18</v>
      </c>
      <c r="C383" s="36">
        <f aca="true" t="shared" si="155" ref="C383:J383">SUM(C384)</f>
        <v>63</v>
      </c>
      <c r="D383" s="36">
        <f t="shared" si="155"/>
        <v>0</v>
      </c>
      <c r="E383" s="36">
        <f t="shared" si="155"/>
        <v>0</v>
      </c>
      <c r="F383" s="36">
        <f t="shared" si="155"/>
        <v>0</v>
      </c>
      <c r="G383" s="36">
        <f t="shared" si="155"/>
        <v>21</v>
      </c>
      <c r="H383" s="36">
        <f t="shared" si="155"/>
        <v>21</v>
      </c>
      <c r="I383" s="36">
        <f t="shared" si="155"/>
        <v>21</v>
      </c>
      <c r="J383" s="36">
        <f t="shared" si="155"/>
        <v>0</v>
      </c>
      <c r="K383" s="110">
        <v>88</v>
      </c>
    </row>
    <row r="384" spans="1:11" ht="15">
      <c r="A384" s="24" t="s">
        <v>501</v>
      </c>
      <c r="B384" s="14" t="s">
        <v>51</v>
      </c>
      <c r="C384" s="37">
        <f>SUM(D384:J384)</f>
        <v>63</v>
      </c>
      <c r="D384" s="37">
        <v>0</v>
      </c>
      <c r="E384" s="37">
        <v>0</v>
      </c>
      <c r="F384" s="37">
        <v>0</v>
      </c>
      <c r="G384" s="37">
        <v>21</v>
      </c>
      <c r="H384" s="37">
        <v>21</v>
      </c>
      <c r="I384" s="37">
        <v>21</v>
      </c>
      <c r="J384" s="37">
        <v>0</v>
      </c>
      <c r="K384" s="111"/>
    </row>
    <row r="385" ht="12.75" customHeight="1"/>
    <row r="394" ht="12.75" customHeight="1"/>
    <row r="400" ht="14.25" customHeight="1"/>
  </sheetData>
  <mergeCells count="221">
    <mergeCell ref="I1:K1"/>
    <mergeCell ref="A2:K2"/>
    <mergeCell ref="A8:A9"/>
    <mergeCell ref="A5:K5"/>
    <mergeCell ref="A6:K6"/>
    <mergeCell ref="B8:B9"/>
    <mergeCell ref="C8:J8"/>
    <mergeCell ref="K8:K9"/>
    <mergeCell ref="K52:K53"/>
    <mergeCell ref="K44:K46"/>
    <mergeCell ref="B23:K23"/>
    <mergeCell ref="A3:K3"/>
    <mergeCell ref="A4:K4"/>
    <mergeCell ref="C24:C25"/>
    <mergeCell ref="K19:K22"/>
    <mergeCell ref="K11:K14"/>
    <mergeCell ref="K15:K18"/>
    <mergeCell ref="B43:K43"/>
    <mergeCell ref="B47:K47"/>
    <mergeCell ref="K58:K59"/>
    <mergeCell ref="D24:D25"/>
    <mergeCell ref="K29:K31"/>
    <mergeCell ref="G24:G25"/>
    <mergeCell ref="K33:K34"/>
    <mergeCell ref="I24:I25"/>
    <mergeCell ref="K24:K27"/>
    <mergeCell ref="K36:K38"/>
    <mergeCell ref="B107:K107"/>
    <mergeCell ref="B110:K110"/>
    <mergeCell ref="K48:K50"/>
    <mergeCell ref="K40:K42"/>
    <mergeCell ref="H24:H25"/>
    <mergeCell ref="E24:E25"/>
    <mergeCell ref="F24:F25"/>
    <mergeCell ref="J24:J25"/>
    <mergeCell ref="B35:K35"/>
    <mergeCell ref="B39:K39"/>
    <mergeCell ref="K178:K179"/>
    <mergeCell ref="K161:K163"/>
    <mergeCell ref="K55:K56"/>
    <mergeCell ref="B32:K32"/>
    <mergeCell ref="B130:K130"/>
    <mergeCell ref="B79:K79"/>
    <mergeCell ref="B83:K83"/>
    <mergeCell ref="B86:K86"/>
    <mergeCell ref="K67:K68"/>
    <mergeCell ref="K74:K75"/>
    <mergeCell ref="B168:K168"/>
    <mergeCell ref="K157:K159"/>
    <mergeCell ref="K64:K65"/>
    <mergeCell ref="K61:K62"/>
    <mergeCell ref="B180:K180"/>
    <mergeCell ref="B141:K141"/>
    <mergeCell ref="B145:K145"/>
    <mergeCell ref="B148:K148"/>
    <mergeCell ref="B152:K152"/>
    <mergeCell ref="B156:K156"/>
    <mergeCell ref="B122:K122"/>
    <mergeCell ref="B126:K126"/>
    <mergeCell ref="B173:K173"/>
    <mergeCell ref="B177:K177"/>
    <mergeCell ref="K174:K176"/>
    <mergeCell ref="K127:K129"/>
    <mergeCell ref="K149:K151"/>
    <mergeCell ref="K135:K137"/>
    <mergeCell ref="B160:K160"/>
    <mergeCell ref="B164:K164"/>
    <mergeCell ref="B138:K138"/>
    <mergeCell ref="K153:K155"/>
    <mergeCell ref="K108:K109"/>
    <mergeCell ref="K146:K147"/>
    <mergeCell ref="K111:K113"/>
    <mergeCell ref="K115:K117"/>
    <mergeCell ref="B114:K114"/>
    <mergeCell ref="K139:K140"/>
    <mergeCell ref="K142:K144"/>
    <mergeCell ref="B118:K118"/>
    <mergeCell ref="K87:K88"/>
    <mergeCell ref="K70:K71"/>
    <mergeCell ref="K80:K82"/>
    <mergeCell ref="K77:K78"/>
    <mergeCell ref="B73:K73"/>
    <mergeCell ref="B76:K76"/>
    <mergeCell ref="K84:K85"/>
    <mergeCell ref="K102:K103"/>
    <mergeCell ref="K105:K106"/>
    <mergeCell ref="K99:K100"/>
    <mergeCell ref="K93:K94"/>
    <mergeCell ref="B101:K101"/>
    <mergeCell ref="B104:K104"/>
    <mergeCell ref="K96:K97"/>
    <mergeCell ref="K220:K223"/>
    <mergeCell ref="K215:K218"/>
    <mergeCell ref="K207:K210"/>
    <mergeCell ref="B219:K219"/>
    <mergeCell ref="B211:K211"/>
    <mergeCell ref="K184:K185"/>
    <mergeCell ref="K190:K191"/>
    <mergeCell ref="K196:K197"/>
    <mergeCell ref="K193:K194"/>
    <mergeCell ref="B189:K189"/>
    <mergeCell ref="K119:K121"/>
    <mergeCell ref="K123:K125"/>
    <mergeCell ref="K181:K182"/>
    <mergeCell ref="K131:K133"/>
    <mergeCell ref="K165:K167"/>
    <mergeCell ref="K169:K171"/>
    <mergeCell ref="B134:K134"/>
    <mergeCell ref="K237:K238"/>
    <mergeCell ref="K228:K229"/>
    <mergeCell ref="K225:K226"/>
    <mergeCell ref="B233:K233"/>
    <mergeCell ref="B198:K198"/>
    <mergeCell ref="B183:K183"/>
    <mergeCell ref="K199:K200"/>
    <mergeCell ref="K212:K213"/>
    <mergeCell ref="K202:K205"/>
    <mergeCell ref="K187:K188"/>
    <mergeCell ref="K261:K262"/>
    <mergeCell ref="B239:K239"/>
    <mergeCell ref="B242:K242"/>
    <mergeCell ref="K231:K232"/>
    <mergeCell ref="K246:K247"/>
    <mergeCell ref="B214:K214"/>
    <mergeCell ref="B227:K227"/>
    <mergeCell ref="K243:K244"/>
    <mergeCell ref="K234:K235"/>
    <mergeCell ref="K240:K241"/>
    <mergeCell ref="B305:K305"/>
    <mergeCell ref="B308:K308"/>
    <mergeCell ref="B260:K260"/>
    <mergeCell ref="B263:K263"/>
    <mergeCell ref="B266:K266"/>
    <mergeCell ref="B248:K248"/>
    <mergeCell ref="B251:K251"/>
    <mergeCell ref="K249:K250"/>
    <mergeCell ref="K264:K265"/>
    <mergeCell ref="K258:K259"/>
    <mergeCell ref="K315:K316"/>
    <mergeCell ref="K285:K286"/>
    <mergeCell ref="K279:K280"/>
    <mergeCell ref="K282:K283"/>
    <mergeCell ref="K276:K277"/>
    <mergeCell ref="B284:K284"/>
    <mergeCell ref="B281:K281"/>
    <mergeCell ref="K300:K301"/>
    <mergeCell ref="K306:K307"/>
    <mergeCell ref="K309:K310"/>
    <mergeCell ref="K327:K328"/>
    <mergeCell ref="K318:K319"/>
    <mergeCell ref="K324:K325"/>
    <mergeCell ref="K321:K322"/>
    <mergeCell ref="B320:K320"/>
    <mergeCell ref="B323:K323"/>
    <mergeCell ref="B329:K329"/>
    <mergeCell ref="B332:K332"/>
    <mergeCell ref="B335:K335"/>
    <mergeCell ref="B341:K341"/>
    <mergeCell ref="K345:K346"/>
    <mergeCell ref="K330:K331"/>
    <mergeCell ref="K333:K334"/>
    <mergeCell ref="K336:K337"/>
    <mergeCell ref="K312:K313"/>
    <mergeCell ref="B314:K314"/>
    <mergeCell ref="K288:K289"/>
    <mergeCell ref="K291:K292"/>
    <mergeCell ref="K303:K304"/>
    <mergeCell ref="K294:K295"/>
    <mergeCell ref="K297:K298"/>
    <mergeCell ref="B296:K296"/>
    <mergeCell ref="B299:K299"/>
    <mergeCell ref="B302:K302"/>
    <mergeCell ref="B63:K63"/>
    <mergeCell ref="B66:K66"/>
    <mergeCell ref="B69:K69"/>
    <mergeCell ref="B230:K230"/>
    <mergeCell ref="B51:K51"/>
    <mergeCell ref="B54:K54"/>
    <mergeCell ref="B57:K57"/>
    <mergeCell ref="B60:K60"/>
    <mergeCell ref="K90:K91"/>
    <mergeCell ref="B201:K201"/>
    <mergeCell ref="K339:K340"/>
    <mergeCell ref="K364:K365"/>
    <mergeCell ref="K367:K368"/>
    <mergeCell ref="B379:K379"/>
    <mergeCell ref="B382:K382"/>
    <mergeCell ref="K383:K384"/>
    <mergeCell ref="K380:K381"/>
    <mergeCell ref="K377:K378"/>
    <mergeCell ref="K373:K375"/>
    <mergeCell ref="B376:K376"/>
    <mergeCell ref="K342:K343"/>
    <mergeCell ref="B311:K311"/>
    <mergeCell ref="K358:K359"/>
    <mergeCell ref="B366:K366"/>
    <mergeCell ref="B89:K89"/>
    <mergeCell ref="B92:K92"/>
    <mergeCell ref="B95:K95"/>
    <mergeCell ref="B98:K98"/>
    <mergeCell ref="K252:K253"/>
    <mergeCell ref="K354:K356"/>
    <mergeCell ref="B360:K360"/>
    <mergeCell ref="B363:K363"/>
    <mergeCell ref="K370:K371"/>
    <mergeCell ref="K361:K362"/>
    <mergeCell ref="B353:K353"/>
    <mergeCell ref="B344:K344"/>
    <mergeCell ref="K348:K349"/>
    <mergeCell ref="K351:K352"/>
    <mergeCell ref="B350:K350"/>
    <mergeCell ref="B287:K287"/>
    <mergeCell ref="B290:K290"/>
    <mergeCell ref="B293:K293"/>
    <mergeCell ref="B254:K254"/>
    <mergeCell ref="B257:K257"/>
    <mergeCell ref="K255:K256"/>
    <mergeCell ref="K273:K274"/>
    <mergeCell ref="K267:K268"/>
    <mergeCell ref="B272:K272"/>
    <mergeCell ref="K270:K271"/>
  </mergeCells>
  <printOptions/>
  <pageMargins left="0.3937007874015748" right="0.3937007874015748" top="0.3937007874015748" bottom="0.1968503937007874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2017-05-24T08:43:27Z</cp:lastPrinted>
  <dcterms:created xsi:type="dcterms:W3CDTF">2013-09-11T09:57:45Z</dcterms:created>
  <dcterms:modified xsi:type="dcterms:W3CDTF">2017-05-24T09:03:26Z</dcterms:modified>
  <cp:category/>
  <cp:version/>
  <cp:contentType/>
  <cp:contentStatus/>
</cp:coreProperties>
</file>