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<sst xmlns="http://schemas.openxmlformats.org/spreadsheetml/2006/main" count="434" uniqueCount="126">
  <si>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</si>
  <si>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</si>
  <si>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</si>
  <si>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</si>
  <si>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</si>
  <si>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</si>
  <si>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</si>
  <si>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</si>
  <si>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</si>
  <si>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</si>
  <si>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</si>
  <si>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</si>
  <si>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</si>
  <si>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</si>
  <si>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</si>
  <si>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</si>
  <si>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</si>
  <si>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</si>
  <si>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</si>
  <si>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</si>
  <si>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</si>
  <si>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</si>
  <si>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</si>
  <si>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</si>
  <si>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</si>
  <si>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</si>
  <si>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</si>
  <si>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</si>
  <si>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</si>
  <si>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</si>
  <si>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</si>
  <si>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</si>
  <si>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</si>
  <si>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</si>
  <si>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</si>
  <si>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</si>
  <si>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</si>
  <si>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</si>
  <si>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</si>
  <si>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</si>
  <si>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</si>
  <si>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</si>
  <si>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</si>
  <si>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</si>
  <si>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</si>
  <si>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</si>
  <si>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</si>
  <si>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</si>
  <si>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</si>
  <si>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</si>
  <si>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</si>
  <si>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</si>
  <si>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</si>
  <si>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</si>
  <si>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</si>
  <si>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</si>
  <si>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</si>
  <si>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</si>
  <si>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</si>
  <si>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</si>
  <si>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</si>
  <si>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</si>
  <si>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</si>
  <si>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</si>
  <si>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</si>
  <si>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</si>
  <si>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</si>
  <si>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</si>
  <si>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</si>
  <si>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</si>
  <si>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</si>
  <si>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</si>
  <si>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</si>
  <si>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</si>
  <si>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</si>
  <si>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</si>
  <si>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</si>
  <si>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</si>
  <si>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</si>
  <si>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</si>
  <si>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</si>
  <si>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</si>
  <si>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</si>
  <si>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</si>
  <si>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</si>
  <si>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</si>
  <si>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</si>
  <si>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1 -  Разработка и экспертиза проекта санитарно-защитной зоны полигона твердых бытовых отходов города Североуральска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</si>
  <si>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</si>
  <si>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</si>
  <si>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</si>
  <si>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</si>
  <si>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</si>
  <si>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</si>
  <si>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>5,6,10,12,13,14,16</t>
  </si>
  <si>
    <t>20,22,23,24,25</t>
  </si>
  <si>
    <t>32</t>
  </si>
  <si>
    <t>57,58,59,64</t>
  </si>
  <si>
    <t>65,66,67</t>
  </si>
  <si>
    <t>78,79,80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</si>
  <si>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</si>
  <si>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</si>
  <si>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</si>
  <si>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</si>
  <si>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</si>
  <si>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</si>
  <si>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</si>
  <si>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</si>
  <si>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</si>
  <si>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</si>
  <si>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</si>
  <si>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</si>
  <si>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</si>
  <si>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</si>
  <si>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</si>
  <si>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</si>
  <si>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</si>
  <si>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</si>
  <si>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</si>
  <si>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</si>
  <si>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</si>
  <si>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</si>
  <si>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</si>
  <si>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Приобретение и установка остановочных комплексов на территории Североуральского городского округа</t>
  </si>
  <si>
    <t xml:space="preserve"> - Строительство сетей уличного освещения микрорайона Южный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</si>
  <si>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 .01.2016г. №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</si>
</sst>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" xfId="20" applyNumberFormat="1" applyFont="1" applyFill="1" applyBorder="1" applyAlignment="1">
      <alignment horizontal="right" vertical="center" wrapText="1"/>
    </xf>
    <xf numFmtId="165" fontId="3" fillId="0" borderId="2" xfId="2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6" fontId="4" fillId="0" borderId="2" xfId="20" applyNumberFormat="1" applyFont="1" applyFill="1" applyBorder="1" applyAlignment="1">
      <alignment horizontal="right" vertical="center" wrapText="1"/>
    </xf>
    <xf numFmtId="166" fontId="3" fillId="0" borderId="2" xfId="20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3" fillId="0" borderId="2" xfId="2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6" fontId="4" fillId="3" borderId="2" xfId="0" applyNumberFormat="1" applyFont="1" applyFill="1" applyBorder="1" applyAlignment="1">
      <alignment horizontal="right" vertical="center" wrapText="1"/>
    </xf>
    <xf numFmtId="166" fontId="3" fillId="3" borderId="1" xfId="20" applyNumberFormat="1" applyFont="1" applyFill="1" applyBorder="1" applyAlignment="1">
      <alignment horizontal="right" vertical="center" wrapText="1"/>
    </xf>
    <xf numFmtId="166" fontId="3" fillId="3" borderId="2" xfId="20" applyNumberFormat="1" applyFont="1" applyFill="1" applyBorder="1" applyAlignment="1">
      <alignment horizontal="right" vertical="center" wrapText="1"/>
    </xf>
    <xf numFmtId="166" fontId="4" fillId="3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166" fontId="3" fillId="0" borderId="3" xfId="2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1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6" fontId="3" fillId="3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165" fontId="2" fillId="3" borderId="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71"/>
  <sheetViews>
    <sheetView tabSelected="1" zoomScale="120" zoomScaleNormal="120" zoomScaleSheetLayoutView="30" workbookViewId="0" topLeftCell="A103">
      <selection activeCell="L56" sqref="L56"/>
    </sheetView>
  </sheetViews>
  <sheetFormatPr defaultColWidth="9.140625" defaultRowHeight="15"/>
  <cols>
    <col min="1" max="1" width="4.57421875" style="0" customWidth="1"/>
    <col min="2" max="2" width="26.8515625" style="0" customWidth="1"/>
    <col min="3" max="3" width="12.00390625" style="0" customWidth="1"/>
    <col min="4" max="4" width="11.57421875" style="0" customWidth="1"/>
    <col min="5" max="5" width="13.57421875" style="0" customWidth="1"/>
    <col min="6" max="6" width="10.8515625" style="0" customWidth="1"/>
    <col min="7" max="7" width="12.8515625" style="0" customWidth="1"/>
    <col min="8" max="8" width="11.57421875" style="0" customWidth="1"/>
    <col min="9" max="10" width="10.7109375" style="0" customWidth="1"/>
    <col min="11" max="11" width="15.421875" style="0" customWidth="1"/>
    <col min="12" max="16" width="11.57421875" style="0" bestFit="1" customWidth="1"/>
  </cols>
  <sheetData>
    <row r="1" spans="9:11" ht="54.75" customHeight="1">
      <c r="I1" s="113" t="s">
        <v>125</v>
      </c>
      <c r="J1" s="113"/>
      <c r="K1" s="113"/>
    </row>
    <row r="2" spans="1:13" ht="116.2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42"/>
      <c r="M2" s="42"/>
    </row>
    <row r="3" spans="1:11" ht="28.5" customHeight="1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5.75">
      <c r="A4" s="116" t="s">
        <v>41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.75">
      <c r="A5" s="116" t="s">
        <v>40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5.75">
      <c r="A6" s="118" t="s">
        <v>50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75">
      <c r="A7" s="82"/>
      <c r="B7" s="82"/>
      <c r="C7" s="82"/>
      <c r="D7" s="82"/>
      <c r="E7" s="82"/>
      <c r="F7" s="82"/>
      <c r="G7" s="82"/>
      <c r="H7" s="82"/>
      <c r="I7" s="82"/>
      <c r="J7" s="82"/>
      <c r="K7" s="43"/>
    </row>
    <row r="8" spans="1:11" ht="61.5" customHeight="1">
      <c r="A8" s="119" t="s">
        <v>1</v>
      </c>
      <c r="B8" s="119" t="s">
        <v>17</v>
      </c>
      <c r="C8" s="119" t="s">
        <v>16</v>
      </c>
      <c r="D8" s="119"/>
      <c r="E8" s="119"/>
      <c r="F8" s="119"/>
      <c r="G8" s="119"/>
      <c r="H8" s="119"/>
      <c r="I8" s="119"/>
      <c r="J8" s="119"/>
      <c r="K8" s="114" t="s">
        <v>15</v>
      </c>
    </row>
    <row r="9" spans="1:16" ht="30" customHeight="1">
      <c r="A9" s="120"/>
      <c r="B9" s="120"/>
      <c r="C9" s="106" t="s">
        <v>2</v>
      </c>
      <c r="D9" s="107" t="s">
        <v>106</v>
      </c>
      <c r="E9" s="106" t="s">
        <v>107</v>
      </c>
      <c r="F9" s="106" t="s">
        <v>108</v>
      </c>
      <c r="G9" s="106" t="s">
        <v>109</v>
      </c>
      <c r="H9" s="106" t="s">
        <v>110</v>
      </c>
      <c r="I9" s="106" t="s">
        <v>111</v>
      </c>
      <c r="J9" s="106" t="s">
        <v>112</v>
      </c>
      <c r="K9" s="115"/>
      <c r="L9" s="1"/>
      <c r="M9" s="1"/>
      <c r="N9" s="58"/>
      <c r="P9" s="1"/>
    </row>
    <row r="10" spans="1:16" ht="12" customHeight="1">
      <c r="A10" s="108"/>
      <c r="B10" s="108">
        <v>1</v>
      </c>
      <c r="C10" s="108">
        <v>2</v>
      </c>
      <c r="D10" s="108">
        <v>3</v>
      </c>
      <c r="E10" s="108">
        <v>4</v>
      </c>
      <c r="F10" s="108">
        <v>5</v>
      </c>
      <c r="G10" s="108">
        <v>6</v>
      </c>
      <c r="H10" s="108">
        <v>7</v>
      </c>
      <c r="I10" s="108">
        <v>8</v>
      </c>
      <c r="J10" s="108">
        <v>9</v>
      </c>
      <c r="K10" s="108">
        <v>10</v>
      </c>
      <c r="L10" s="1"/>
      <c r="M10" s="1"/>
      <c r="N10" s="58"/>
      <c r="P10" s="1"/>
    </row>
    <row r="11" spans="1:16" ht="28.5" customHeight="1">
      <c r="A11" s="9" t="s">
        <v>24</v>
      </c>
      <c r="B11" s="62" t="s">
        <v>3</v>
      </c>
      <c r="C11" s="74">
        <f aca="true" t="shared" si="0" ref="C11:J11">SUM(C12:C14)</f>
        <v>1076973.06</v>
      </c>
      <c r="D11" s="74">
        <f t="shared" si="0"/>
        <v>283826.9</v>
      </c>
      <c r="E11" s="74">
        <f>SUM(E12:E14)</f>
        <v>348239.16000000003</v>
      </c>
      <c r="F11" s="74">
        <f>SUM(F12:F14)</f>
        <v>134244.6</v>
      </c>
      <c r="G11" s="74">
        <f t="shared" si="0"/>
        <v>76165.6</v>
      </c>
      <c r="H11" s="74">
        <f t="shared" si="0"/>
        <v>78165.6</v>
      </c>
      <c r="I11" s="74">
        <f t="shared" si="0"/>
        <v>78165.6</v>
      </c>
      <c r="J11" s="74">
        <f t="shared" si="0"/>
        <v>78165.6</v>
      </c>
      <c r="K11" s="110" t="s">
        <v>63</v>
      </c>
      <c r="L11" s="1"/>
      <c r="M11" s="1"/>
      <c r="N11" s="1"/>
      <c r="O11" s="1"/>
      <c r="P11" s="1"/>
    </row>
    <row r="12" spans="1:16" ht="15">
      <c r="A12" s="9"/>
      <c r="B12" s="59" t="s">
        <v>4</v>
      </c>
      <c r="C12" s="60">
        <f>SUM(D12:J12)</f>
        <v>663338.96</v>
      </c>
      <c r="D12" s="60">
        <f aca="true" t="shared" si="1" ref="D12:J12">SUM(D16+D20)</f>
        <v>92792.8</v>
      </c>
      <c r="E12" s="60">
        <f>SUM(E16+E20)</f>
        <v>126635.26</v>
      </c>
      <c r="F12" s="60">
        <f t="shared" si="1"/>
        <v>133248.5</v>
      </c>
      <c r="G12" s="60">
        <f t="shared" si="1"/>
        <v>76165.6</v>
      </c>
      <c r="H12" s="60">
        <f t="shared" si="1"/>
        <v>78165.6</v>
      </c>
      <c r="I12" s="60">
        <f t="shared" si="1"/>
        <v>78165.6</v>
      </c>
      <c r="J12" s="60">
        <f t="shared" si="1"/>
        <v>78165.6</v>
      </c>
      <c r="K12" s="111"/>
      <c r="L12" s="1"/>
      <c r="M12" s="1"/>
      <c r="N12" s="1"/>
      <c r="O12" s="1"/>
      <c r="P12" s="1"/>
    </row>
    <row r="13" spans="1:16" ht="15">
      <c r="A13" s="9"/>
      <c r="B13" s="59" t="s">
        <v>5</v>
      </c>
      <c r="C13" s="60">
        <f>SUM(D13:J13)</f>
        <v>245316.50000000003</v>
      </c>
      <c r="D13" s="60">
        <f>SUM(D17+D21)</f>
        <v>109216.09999999999</v>
      </c>
      <c r="E13" s="60">
        <f>SUM(E17+E21)</f>
        <v>135104.30000000002</v>
      </c>
      <c r="F13" s="60">
        <f>SUM(F17+F21)</f>
        <v>996.1</v>
      </c>
      <c r="G13" s="60">
        <f>SUM(G17+G21)</f>
        <v>0</v>
      </c>
      <c r="H13" s="60">
        <f>SUM(H17+H21)</f>
        <v>0</v>
      </c>
      <c r="I13" s="60">
        <f>SUM(I17+I21)</f>
        <v>0</v>
      </c>
      <c r="J13" s="60">
        <f>SUM(J17+J21)</f>
        <v>0</v>
      </c>
      <c r="K13" s="111"/>
      <c r="L13" s="1"/>
      <c r="M13" s="1"/>
      <c r="N13" s="1"/>
      <c r="O13" s="1"/>
      <c r="P13" s="1"/>
    </row>
    <row r="14" spans="1:16" ht="15">
      <c r="A14" s="9"/>
      <c r="B14" s="59" t="s">
        <v>56</v>
      </c>
      <c r="C14" s="60">
        <f>SUM(D14:J14)</f>
        <v>168317.6</v>
      </c>
      <c r="D14" s="60">
        <f>SUM(D22+D18)</f>
        <v>81818</v>
      </c>
      <c r="E14" s="60">
        <f aca="true" t="shared" si="2" ref="E14:J14">SUM(E22+E18)</f>
        <v>86499.6</v>
      </c>
      <c r="F14" s="60">
        <f t="shared" si="2"/>
        <v>0</v>
      </c>
      <c r="G14" s="60">
        <f t="shared" si="2"/>
        <v>0</v>
      </c>
      <c r="H14" s="60">
        <f t="shared" si="2"/>
        <v>0</v>
      </c>
      <c r="I14" s="60">
        <f t="shared" si="2"/>
        <v>0</v>
      </c>
      <c r="J14" s="60">
        <f t="shared" si="2"/>
        <v>0</v>
      </c>
      <c r="K14" s="112"/>
      <c r="L14" s="1"/>
      <c r="M14" s="1"/>
      <c r="N14" s="1"/>
      <c r="O14" s="1"/>
      <c r="P14" s="1"/>
    </row>
    <row r="15" spans="1:11" ht="16.5" customHeight="1">
      <c r="A15" s="9"/>
      <c r="B15" s="62" t="s">
        <v>6</v>
      </c>
      <c r="C15" s="74">
        <f>SUM(C16:C18)</f>
        <v>592730.6000000001</v>
      </c>
      <c r="D15" s="74">
        <f>SUM(D16:D18)</f>
        <v>232761.9</v>
      </c>
      <c r="E15" s="74">
        <f aca="true" t="shared" si="3" ref="E15:J15">SUM(E16:E18)</f>
        <v>271848</v>
      </c>
      <c r="F15" s="74">
        <f t="shared" si="3"/>
        <v>53288.3</v>
      </c>
      <c r="G15" s="74">
        <f t="shared" si="3"/>
        <v>8708.1</v>
      </c>
      <c r="H15" s="74">
        <f t="shared" si="3"/>
        <v>8708.1</v>
      </c>
      <c r="I15" s="74">
        <f t="shared" si="3"/>
        <v>8708.1</v>
      </c>
      <c r="J15" s="74">
        <f t="shared" si="3"/>
        <v>8708.1</v>
      </c>
      <c r="K15" s="110" t="s">
        <v>63</v>
      </c>
    </row>
    <row r="16" spans="1:12" ht="15">
      <c r="A16" s="9"/>
      <c r="B16" s="59" t="s">
        <v>4</v>
      </c>
      <c r="C16" s="61">
        <f>SUM(D16:J16)</f>
        <v>183438.80000000005</v>
      </c>
      <c r="D16" s="61">
        <f aca="true" t="shared" si="4" ref="D16:J16">D30+D114+D178+D198+D228+D261+D327+D346</f>
        <v>44727.8</v>
      </c>
      <c r="E16" s="61">
        <f t="shared" si="4"/>
        <v>50590.3</v>
      </c>
      <c r="F16" s="61">
        <f t="shared" si="4"/>
        <v>53288.3</v>
      </c>
      <c r="G16" s="61">
        <f t="shared" si="4"/>
        <v>8708.1</v>
      </c>
      <c r="H16" s="61">
        <f t="shared" si="4"/>
        <v>8708.1</v>
      </c>
      <c r="I16" s="61">
        <f t="shared" si="4"/>
        <v>8708.1</v>
      </c>
      <c r="J16" s="61">
        <f t="shared" si="4"/>
        <v>8708.1</v>
      </c>
      <c r="K16" s="111"/>
      <c r="L16" s="58"/>
    </row>
    <row r="17" spans="1:11" ht="15">
      <c r="A17" s="9"/>
      <c r="B17" s="59" t="s">
        <v>5</v>
      </c>
      <c r="C17" s="61">
        <f>SUM(D17:J17)</f>
        <v>240974.2</v>
      </c>
      <c r="D17" s="61">
        <f>D115+D199+D31</f>
        <v>106216.09999999999</v>
      </c>
      <c r="E17" s="61">
        <f>E115+E199+E31</f>
        <v>134758.1</v>
      </c>
      <c r="F17" s="61">
        <f>F115+F199</f>
        <v>0</v>
      </c>
      <c r="G17" s="61">
        <f>G115+G199</f>
        <v>0</v>
      </c>
      <c r="H17" s="61">
        <f>H115+H199</f>
        <v>0</v>
      </c>
      <c r="I17" s="61">
        <f>I115+I199</f>
        <v>0</v>
      </c>
      <c r="J17" s="61">
        <f>J115+J199</f>
        <v>0</v>
      </c>
      <c r="K17" s="111"/>
    </row>
    <row r="18" spans="1:13" ht="15">
      <c r="A18" s="9"/>
      <c r="B18" s="59" t="s">
        <v>56</v>
      </c>
      <c r="C18" s="61">
        <f>SUM(D18:J18)</f>
        <v>168317.6</v>
      </c>
      <c r="D18" s="61">
        <f>D200</f>
        <v>81818</v>
      </c>
      <c r="E18" s="61">
        <f aca="true" t="shared" si="5" ref="E18:J18">E200</f>
        <v>86499.6</v>
      </c>
      <c r="F18" s="61">
        <f t="shared" si="5"/>
        <v>0</v>
      </c>
      <c r="G18" s="61">
        <f t="shared" si="5"/>
        <v>0</v>
      </c>
      <c r="H18" s="61">
        <f t="shared" si="5"/>
        <v>0</v>
      </c>
      <c r="I18" s="61">
        <f t="shared" si="5"/>
        <v>0</v>
      </c>
      <c r="J18" s="61">
        <f t="shared" si="5"/>
        <v>0</v>
      </c>
      <c r="K18" s="112"/>
      <c r="M18" s="58"/>
    </row>
    <row r="19" spans="1:12" ht="15">
      <c r="A19" s="63"/>
      <c r="B19" s="62" t="s">
        <v>7</v>
      </c>
      <c r="C19" s="74">
        <f>SUM(C20:C21)</f>
        <v>484242.45999999996</v>
      </c>
      <c r="D19" s="74">
        <f>SUM(D20:D21)</f>
        <v>51065</v>
      </c>
      <c r="E19" s="74">
        <f aca="true" t="shared" si="6" ref="E19:J19">SUM(E20:E21)</f>
        <v>76391.15999999999</v>
      </c>
      <c r="F19" s="74">
        <f t="shared" si="6"/>
        <v>80956.3</v>
      </c>
      <c r="G19" s="74">
        <f t="shared" si="6"/>
        <v>67457.5</v>
      </c>
      <c r="H19" s="74">
        <f t="shared" si="6"/>
        <v>69457.5</v>
      </c>
      <c r="I19" s="74">
        <f t="shared" si="6"/>
        <v>69457.5</v>
      </c>
      <c r="J19" s="74">
        <f t="shared" si="6"/>
        <v>69457.5</v>
      </c>
      <c r="K19" s="110" t="s">
        <v>63</v>
      </c>
      <c r="L19" s="58"/>
    </row>
    <row r="20" spans="1:11" ht="15">
      <c r="A20" s="63"/>
      <c r="B20" s="59" t="s">
        <v>4</v>
      </c>
      <c r="C20" s="60">
        <f>SUM(D20:J20)</f>
        <v>479900.16</v>
      </c>
      <c r="D20" s="60">
        <f aca="true" t="shared" si="7" ref="D20:J20">D45+D156+D187+D216+D270+D336+D362+D237+D318</f>
        <v>48065</v>
      </c>
      <c r="E20" s="60">
        <f t="shared" si="7"/>
        <v>76044.95999999999</v>
      </c>
      <c r="F20" s="60">
        <f t="shared" si="7"/>
        <v>79960.2</v>
      </c>
      <c r="G20" s="60">
        <f t="shared" si="7"/>
        <v>67457.5</v>
      </c>
      <c r="H20" s="60">
        <f t="shared" si="7"/>
        <v>69457.5</v>
      </c>
      <c r="I20" s="60">
        <f t="shared" si="7"/>
        <v>69457.5</v>
      </c>
      <c r="J20" s="60">
        <f t="shared" si="7"/>
        <v>69457.5</v>
      </c>
      <c r="K20" s="111"/>
    </row>
    <row r="21" spans="1:11" ht="15">
      <c r="A21" s="63"/>
      <c r="B21" s="78" t="s">
        <v>5</v>
      </c>
      <c r="C21" s="60">
        <f>SUM(D21:J21)</f>
        <v>4342.3</v>
      </c>
      <c r="D21" s="60">
        <f aca="true" t="shared" si="8" ref="D21:J21">SUM(D157+D361+D46)</f>
        <v>3000</v>
      </c>
      <c r="E21" s="60">
        <f t="shared" si="8"/>
        <v>346.2</v>
      </c>
      <c r="F21" s="60">
        <f t="shared" si="8"/>
        <v>996.1</v>
      </c>
      <c r="G21" s="60">
        <f t="shared" si="8"/>
        <v>0</v>
      </c>
      <c r="H21" s="60">
        <f t="shared" si="8"/>
        <v>0</v>
      </c>
      <c r="I21" s="60">
        <f t="shared" si="8"/>
        <v>0</v>
      </c>
      <c r="J21" s="60">
        <f t="shared" si="8"/>
        <v>0</v>
      </c>
      <c r="K21" s="111"/>
    </row>
    <row r="22" spans="1:15" ht="12" customHeight="1">
      <c r="A22" s="63"/>
      <c r="B22" s="59" t="s">
        <v>56</v>
      </c>
      <c r="C22" s="60">
        <f>SUM(D22:J22)</f>
        <v>0</v>
      </c>
      <c r="D22" s="61">
        <v>0</v>
      </c>
      <c r="E22" s="61">
        <f aca="true" t="shared" si="9" ref="E22:J22">E157</f>
        <v>0</v>
      </c>
      <c r="F22" s="61">
        <f t="shared" si="9"/>
        <v>0</v>
      </c>
      <c r="G22" s="61">
        <f t="shared" si="9"/>
        <v>0</v>
      </c>
      <c r="H22" s="61">
        <f t="shared" si="9"/>
        <v>0</v>
      </c>
      <c r="I22" s="61">
        <f t="shared" si="9"/>
        <v>0</v>
      </c>
      <c r="J22" s="61">
        <f t="shared" si="9"/>
        <v>0</v>
      </c>
      <c r="K22" s="112"/>
      <c r="O22" s="1"/>
    </row>
    <row r="23" spans="1:11" ht="15.75" customHeight="1">
      <c r="A23" s="137" t="s">
        <v>19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1:11" ht="15">
      <c r="A24" s="121"/>
      <c r="B24" s="62" t="s">
        <v>8</v>
      </c>
      <c r="C24" s="122">
        <f>SUM(C26+C27)</f>
        <v>212605.69999999998</v>
      </c>
      <c r="D24" s="122">
        <f aca="true" t="shared" si="10" ref="D24:J24">SUM(D26:D27)</f>
        <v>25725.200000000004</v>
      </c>
      <c r="E24" s="122">
        <f t="shared" si="10"/>
        <v>29762.200000000004</v>
      </c>
      <c r="F24" s="122">
        <f t="shared" si="10"/>
        <v>43025.1</v>
      </c>
      <c r="G24" s="122">
        <f t="shared" si="10"/>
        <v>28523.3</v>
      </c>
      <c r="H24" s="122">
        <f t="shared" si="10"/>
        <v>28523.3</v>
      </c>
      <c r="I24" s="122">
        <f t="shared" si="10"/>
        <v>28523.3</v>
      </c>
      <c r="J24" s="122">
        <f t="shared" si="10"/>
        <v>28523.3</v>
      </c>
      <c r="K24" s="110" t="s">
        <v>63</v>
      </c>
    </row>
    <row r="25" spans="1:12" ht="15">
      <c r="A25" s="121"/>
      <c r="B25" s="62" t="s">
        <v>9</v>
      </c>
      <c r="C25" s="122"/>
      <c r="D25" s="122"/>
      <c r="E25" s="122"/>
      <c r="F25" s="122"/>
      <c r="G25" s="122"/>
      <c r="H25" s="122"/>
      <c r="I25" s="122"/>
      <c r="J25" s="122"/>
      <c r="K25" s="111"/>
      <c r="L25" s="5"/>
    </row>
    <row r="26" spans="1:14" ht="15">
      <c r="A26" s="63"/>
      <c r="B26" s="59" t="s">
        <v>4</v>
      </c>
      <c r="C26" s="60">
        <f>SUM(D26:J26)</f>
        <v>206755.99999999997</v>
      </c>
      <c r="D26" s="60">
        <f aca="true" t="shared" si="11" ref="D26:J26">SUM(D30+D45)</f>
        <v>24510.500000000004</v>
      </c>
      <c r="E26" s="60">
        <f t="shared" si="11"/>
        <v>26102.300000000003</v>
      </c>
      <c r="F26" s="60">
        <f t="shared" si="11"/>
        <v>42050</v>
      </c>
      <c r="G26" s="60">
        <f t="shared" si="11"/>
        <v>28523.3</v>
      </c>
      <c r="H26" s="60">
        <f t="shared" si="11"/>
        <v>28523.3</v>
      </c>
      <c r="I26" s="60">
        <f t="shared" si="11"/>
        <v>28523.3</v>
      </c>
      <c r="J26" s="60">
        <f t="shared" si="11"/>
        <v>28523.3</v>
      </c>
      <c r="K26" s="111"/>
      <c r="M26" s="1"/>
      <c r="N26" s="1"/>
    </row>
    <row r="27" spans="1:14" ht="15">
      <c r="A27" s="63"/>
      <c r="B27" s="78" t="s">
        <v>5</v>
      </c>
      <c r="C27" s="60">
        <f>SUM(D27:J27)</f>
        <v>5849.7</v>
      </c>
      <c r="D27" s="60">
        <f aca="true" t="shared" si="12" ref="D27:J27">SUM(D31+D46)</f>
        <v>1214.7</v>
      </c>
      <c r="E27" s="60">
        <f t="shared" si="12"/>
        <v>3659.8999999999996</v>
      </c>
      <c r="F27" s="60">
        <f t="shared" si="12"/>
        <v>975.1</v>
      </c>
      <c r="G27" s="60">
        <f t="shared" si="12"/>
        <v>0</v>
      </c>
      <c r="H27" s="60">
        <f t="shared" si="12"/>
        <v>0</v>
      </c>
      <c r="I27" s="60">
        <f t="shared" si="12"/>
        <v>0</v>
      </c>
      <c r="J27" s="60">
        <f t="shared" si="12"/>
        <v>0</v>
      </c>
      <c r="K27" s="112"/>
      <c r="M27" s="1"/>
      <c r="N27" s="1"/>
    </row>
    <row r="28" spans="1:11" ht="15.75" customHeight="1">
      <c r="A28" s="126" t="s">
        <v>10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8"/>
    </row>
    <row r="29" spans="1:11" ht="40.5">
      <c r="A29" s="63"/>
      <c r="B29" s="62" t="s">
        <v>25</v>
      </c>
      <c r="C29" s="64">
        <f>SUM(D29:J29)</f>
        <v>29877.299999999996</v>
      </c>
      <c r="D29" s="64">
        <f>SUM(D30+D31)</f>
        <v>3536.3999999999996</v>
      </c>
      <c r="E29" s="64">
        <f>SUM(E30+E31)</f>
        <v>3853.7</v>
      </c>
      <c r="F29" s="64">
        <f>SUM(F30)</f>
        <v>7500</v>
      </c>
      <c r="G29" s="64">
        <f>SUM(G30)</f>
        <v>3746.8</v>
      </c>
      <c r="H29" s="64">
        <f>SUM(H30)</f>
        <v>3746.8</v>
      </c>
      <c r="I29" s="64">
        <f>SUM(I30)</f>
        <v>3746.8</v>
      </c>
      <c r="J29" s="64">
        <f>SUM(J30)</f>
        <v>3746.8</v>
      </c>
      <c r="K29" s="110" t="s">
        <v>63</v>
      </c>
    </row>
    <row r="30" spans="1:11" ht="15">
      <c r="A30" s="63"/>
      <c r="B30" s="59" t="s">
        <v>4</v>
      </c>
      <c r="C30" s="60">
        <f>SUM(D30:J30)</f>
        <v>25348.899999999998</v>
      </c>
      <c r="D30" s="65">
        <f>SUM(D41)</f>
        <v>2321.7</v>
      </c>
      <c r="E30" s="65">
        <f aca="true" t="shared" si="13" ref="E30:J30">SUM(E41)</f>
        <v>540</v>
      </c>
      <c r="F30" s="65">
        <f t="shared" si="13"/>
        <v>7500</v>
      </c>
      <c r="G30" s="65">
        <f t="shared" si="13"/>
        <v>3746.8</v>
      </c>
      <c r="H30" s="65">
        <f t="shared" si="13"/>
        <v>3746.8</v>
      </c>
      <c r="I30" s="65">
        <f t="shared" si="13"/>
        <v>3746.8</v>
      </c>
      <c r="J30" s="65">
        <f t="shared" si="13"/>
        <v>3746.8</v>
      </c>
      <c r="K30" s="111"/>
    </row>
    <row r="31" spans="1:11" ht="15">
      <c r="A31" s="63"/>
      <c r="B31" s="78" t="s">
        <v>5</v>
      </c>
      <c r="C31" s="60">
        <f>SUM(D31:J31)</f>
        <v>4528.4</v>
      </c>
      <c r="D31" s="65">
        <f>SUM(D38)</f>
        <v>1214.7</v>
      </c>
      <c r="E31" s="65">
        <f aca="true" t="shared" si="14" ref="E31:J31">SUM(E38)</f>
        <v>3313.7</v>
      </c>
      <c r="F31" s="65">
        <f t="shared" si="14"/>
        <v>0</v>
      </c>
      <c r="G31" s="65">
        <f t="shared" si="14"/>
        <v>0</v>
      </c>
      <c r="H31" s="65">
        <f t="shared" si="14"/>
        <v>0</v>
      </c>
      <c r="I31" s="65">
        <f t="shared" si="14"/>
        <v>0</v>
      </c>
      <c r="J31" s="65">
        <f t="shared" si="14"/>
        <v>0</v>
      </c>
      <c r="K31" s="112"/>
    </row>
    <row r="32" spans="1:11" ht="15" customHeight="1">
      <c r="A32" s="129" t="s">
        <v>11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1"/>
    </row>
    <row r="33" spans="1:11" ht="54">
      <c r="A33" s="4"/>
      <c r="B33" s="13" t="s">
        <v>22</v>
      </c>
      <c r="C33" s="14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35" t="s">
        <v>63</v>
      </c>
    </row>
    <row r="34" spans="1:11" ht="15">
      <c r="A34" s="9"/>
      <c r="B34" s="12" t="s">
        <v>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36"/>
    </row>
    <row r="35" spans="1:11" ht="15" customHeight="1">
      <c r="A35" s="129" t="s">
        <v>12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1"/>
    </row>
    <row r="36" spans="1:11" ht="18.75" customHeight="1">
      <c r="A36" s="89"/>
      <c r="B36" s="90" t="s">
        <v>2</v>
      </c>
      <c r="C36" s="91">
        <f>SUM(D36:J36)</f>
        <v>29877.299999999996</v>
      </c>
      <c r="D36" s="91">
        <f>SUM(D37:D38)</f>
        <v>3536.3999999999996</v>
      </c>
      <c r="E36" s="91">
        <f aca="true" t="shared" si="15" ref="E36:J36">SUM(E37:E38)</f>
        <v>3853.7</v>
      </c>
      <c r="F36" s="91">
        <f t="shared" si="15"/>
        <v>7500</v>
      </c>
      <c r="G36" s="91">
        <f t="shared" si="15"/>
        <v>3746.8</v>
      </c>
      <c r="H36" s="91">
        <f t="shared" si="15"/>
        <v>3746.8</v>
      </c>
      <c r="I36" s="91">
        <f t="shared" si="15"/>
        <v>3746.8</v>
      </c>
      <c r="J36" s="91">
        <f t="shared" si="15"/>
        <v>3746.8</v>
      </c>
      <c r="K36" s="135" t="s">
        <v>63</v>
      </c>
    </row>
    <row r="37" spans="1:11" ht="11.25" customHeight="1">
      <c r="A37" s="9"/>
      <c r="B37" s="12" t="s">
        <v>4</v>
      </c>
      <c r="C37" s="88">
        <f>SUM(D37:J37)</f>
        <v>25348.899999999998</v>
      </c>
      <c r="D37" s="88">
        <f>SUM(D41)</f>
        <v>2321.7</v>
      </c>
      <c r="E37" s="88">
        <f aca="true" t="shared" si="16" ref="E37:J37">SUM(E41)</f>
        <v>540</v>
      </c>
      <c r="F37" s="88">
        <f t="shared" si="16"/>
        <v>7500</v>
      </c>
      <c r="G37" s="88">
        <f t="shared" si="16"/>
        <v>3746.8</v>
      </c>
      <c r="H37" s="88">
        <f t="shared" si="16"/>
        <v>3746.8</v>
      </c>
      <c r="I37" s="88">
        <f t="shared" si="16"/>
        <v>3746.8</v>
      </c>
      <c r="J37" s="88">
        <f t="shared" si="16"/>
        <v>3746.8</v>
      </c>
      <c r="K37" s="138"/>
    </row>
    <row r="38" spans="1:11" ht="11.25" customHeight="1">
      <c r="A38" s="4"/>
      <c r="B38" s="78" t="s">
        <v>5</v>
      </c>
      <c r="C38" s="88">
        <f>SUM(D38:J38)</f>
        <v>4528.4</v>
      </c>
      <c r="D38" s="88">
        <f>SUM(D42)</f>
        <v>1214.7</v>
      </c>
      <c r="E38" s="88">
        <f aca="true" t="shared" si="17" ref="E38:J38">SUM(E42)</f>
        <v>3313.7</v>
      </c>
      <c r="F38" s="88">
        <f t="shared" si="17"/>
        <v>0</v>
      </c>
      <c r="G38" s="88">
        <f t="shared" si="17"/>
        <v>0</v>
      </c>
      <c r="H38" s="88">
        <f t="shared" si="17"/>
        <v>0</v>
      </c>
      <c r="I38" s="88">
        <f t="shared" si="17"/>
        <v>0</v>
      </c>
      <c r="J38" s="88">
        <f t="shared" si="17"/>
        <v>0</v>
      </c>
      <c r="K38" s="136"/>
    </row>
    <row r="39" spans="1:11" ht="15" customHeight="1">
      <c r="A39" s="123" t="s">
        <v>26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5"/>
    </row>
    <row r="40" spans="1:11" ht="15" customHeight="1">
      <c r="A40" s="10"/>
      <c r="B40" s="11" t="s">
        <v>18</v>
      </c>
      <c r="C40" s="28">
        <f>SUM(D40:J40)</f>
        <v>29877.299999999996</v>
      </c>
      <c r="D40" s="28">
        <f>D41+D42</f>
        <v>3536.3999999999996</v>
      </c>
      <c r="E40" s="28">
        <f>SUM(E41:E42)</f>
        <v>3853.7</v>
      </c>
      <c r="F40" s="28">
        <f>SUM(F41)</f>
        <v>7500</v>
      </c>
      <c r="G40" s="28">
        <f>SUM(G41)</f>
        <v>3746.8</v>
      </c>
      <c r="H40" s="28">
        <f>SUM(H41)</f>
        <v>3746.8</v>
      </c>
      <c r="I40" s="28">
        <f>SUM(I41)</f>
        <v>3746.8</v>
      </c>
      <c r="J40" s="28">
        <f>SUM(J41)</f>
        <v>3746.8</v>
      </c>
      <c r="K40" s="132">
        <v>4</v>
      </c>
    </row>
    <row r="41" spans="1:11" ht="15">
      <c r="A41" s="44"/>
      <c r="B41" s="48" t="s">
        <v>4</v>
      </c>
      <c r="C41" s="53">
        <f>SUM(D41:J41)</f>
        <v>25348.899999999998</v>
      </c>
      <c r="D41" s="53">
        <v>2321.7</v>
      </c>
      <c r="E41" s="92">
        <v>540</v>
      </c>
      <c r="F41" s="92">
        <v>7500</v>
      </c>
      <c r="G41" s="92">
        <v>3746.8</v>
      </c>
      <c r="H41" s="92">
        <v>3746.8</v>
      </c>
      <c r="I41" s="92">
        <f>SUM(H41)</f>
        <v>3746.8</v>
      </c>
      <c r="J41" s="92">
        <f>SUM(I41)</f>
        <v>3746.8</v>
      </c>
      <c r="K41" s="133"/>
    </row>
    <row r="42" spans="1:11" ht="15">
      <c r="A42" s="9"/>
      <c r="B42" s="31" t="s">
        <v>5</v>
      </c>
      <c r="C42" s="27">
        <f>D42+E42+F42+G42+H42+I42+J42</f>
        <v>4528.4</v>
      </c>
      <c r="D42" s="27">
        <v>1214.7</v>
      </c>
      <c r="E42" s="35">
        <v>3313.7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134"/>
    </row>
    <row r="43" spans="1:11" ht="15">
      <c r="A43" s="129" t="s">
        <v>13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1"/>
    </row>
    <row r="44" spans="1:14" ht="40.5">
      <c r="A44" s="63"/>
      <c r="B44" s="62" t="s">
        <v>14</v>
      </c>
      <c r="C44" s="64">
        <f>SUM(D44:J44)</f>
        <v>182728.4</v>
      </c>
      <c r="D44" s="64">
        <f aca="true" t="shared" si="18" ref="D44:J44">SUM(D45:D46)</f>
        <v>22188.800000000003</v>
      </c>
      <c r="E44" s="64">
        <f t="shared" si="18"/>
        <v>25908.500000000004</v>
      </c>
      <c r="F44" s="64">
        <f t="shared" si="18"/>
        <v>35525.1</v>
      </c>
      <c r="G44" s="64">
        <f t="shared" si="18"/>
        <v>24776.5</v>
      </c>
      <c r="H44" s="64">
        <f t="shared" si="18"/>
        <v>24776.5</v>
      </c>
      <c r="I44" s="64">
        <f t="shared" si="18"/>
        <v>24776.5</v>
      </c>
      <c r="J44" s="64">
        <f t="shared" si="18"/>
        <v>24776.5</v>
      </c>
      <c r="K44" s="139" t="s">
        <v>63</v>
      </c>
      <c r="N44" s="58">
        <f>SUM(E41+E49)</f>
        <v>797</v>
      </c>
    </row>
    <row r="45" spans="1:14" ht="15">
      <c r="A45" s="63"/>
      <c r="B45" s="59" t="s">
        <v>4</v>
      </c>
      <c r="C45" s="65">
        <f>SUM(D45:J45)</f>
        <v>181407.1</v>
      </c>
      <c r="D45" s="65">
        <f>SUM(D56+D59+D62+D65+D49+D106)</f>
        <v>22188.800000000003</v>
      </c>
      <c r="E45" s="65">
        <f aca="true" t="shared" si="19" ref="E45:J45">SUM(E56+E59+E62+E65+E49+E106)</f>
        <v>25562.300000000003</v>
      </c>
      <c r="F45" s="65">
        <f>SUM(F56+F59+F62+F65+F49+F106)</f>
        <v>34550</v>
      </c>
      <c r="G45" s="65">
        <f t="shared" si="19"/>
        <v>24776.5</v>
      </c>
      <c r="H45" s="65">
        <f t="shared" si="19"/>
        <v>24776.5</v>
      </c>
      <c r="I45" s="65">
        <f t="shared" si="19"/>
        <v>24776.5</v>
      </c>
      <c r="J45" s="65">
        <f t="shared" si="19"/>
        <v>24776.5</v>
      </c>
      <c r="K45" s="140"/>
      <c r="M45" s="83"/>
      <c r="N45" s="83"/>
    </row>
    <row r="46" spans="1:14" ht="15">
      <c r="A46" s="63"/>
      <c r="B46" s="31" t="s">
        <v>5</v>
      </c>
      <c r="C46" s="65">
        <f>SUM(D46:J46)</f>
        <v>1321.3</v>
      </c>
      <c r="D46" s="65">
        <f>SUM(D66)</f>
        <v>0</v>
      </c>
      <c r="E46" s="65">
        <f>SUM(E66)</f>
        <v>346.2</v>
      </c>
      <c r="F46" s="65">
        <f>SUM(F107)</f>
        <v>975.1</v>
      </c>
      <c r="G46" s="65">
        <f>SUM(G107)</f>
        <v>0</v>
      </c>
      <c r="H46" s="65">
        <f>SUM(H107)</f>
        <v>0</v>
      </c>
      <c r="I46" s="65">
        <f>SUM(I107)</f>
        <v>0</v>
      </c>
      <c r="J46" s="65">
        <f>SUM(J107)</f>
        <v>0</v>
      </c>
      <c r="K46" s="141"/>
      <c r="M46" s="83"/>
      <c r="N46" s="83"/>
    </row>
    <row r="47" spans="1:14" ht="15">
      <c r="A47" s="123" t="s">
        <v>26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5"/>
      <c r="M47" s="83"/>
      <c r="N47" s="83"/>
    </row>
    <row r="48" spans="1:14" ht="15">
      <c r="A48" s="10"/>
      <c r="B48" s="11" t="s">
        <v>18</v>
      </c>
      <c r="C48" s="28">
        <f>SUM(D48:J48)</f>
        <v>567.9</v>
      </c>
      <c r="D48" s="28">
        <f>D49+D50</f>
        <v>310.9</v>
      </c>
      <c r="E48" s="28">
        <f aca="true" t="shared" si="20" ref="E48:J48">SUM(E49)</f>
        <v>257</v>
      </c>
      <c r="F48" s="28">
        <f t="shared" si="20"/>
        <v>0</v>
      </c>
      <c r="G48" s="28">
        <f t="shared" si="20"/>
        <v>0</v>
      </c>
      <c r="H48" s="28">
        <f t="shared" si="20"/>
        <v>0</v>
      </c>
      <c r="I48" s="28">
        <f t="shared" si="20"/>
        <v>0</v>
      </c>
      <c r="J48" s="28">
        <f t="shared" si="20"/>
        <v>0</v>
      </c>
      <c r="K48" s="132">
        <v>4</v>
      </c>
      <c r="M48" s="83"/>
      <c r="N48" s="83"/>
    </row>
    <row r="49" spans="1:14" ht="15">
      <c r="A49" s="44"/>
      <c r="B49" s="48" t="s">
        <v>4</v>
      </c>
      <c r="C49" s="53">
        <f>SUM(D49:J49)</f>
        <v>567.9</v>
      </c>
      <c r="D49" s="53">
        <v>310.9</v>
      </c>
      <c r="E49" s="92">
        <v>257</v>
      </c>
      <c r="F49" s="92">
        <v>0</v>
      </c>
      <c r="G49" s="92">
        <v>0</v>
      </c>
      <c r="H49" s="92">
        <f>SUM(G49)</f>
        <v>0</v>
      </c>
      <c r="I49" s="92">
        <f>SUM(H49)</f>
        <v>0</v>
      </c>
      <c r="J49" s="92">
        <f>SUM(I49)</f>
        <v>0</v>
      </c>
      <c r="K49" s="133"/>
      <c r="M49" s="83"/>
      <c r="N49" s="83"/>
    </row>
    <row r="50" spans="1:14" ht="15">
      <c r="A50" s="9"/>
      <c r="B50" s="31" t="s">
        <v>5</v>
      </c>
      <c r="C50" s="27">
        <f>D50+E50+F50+G50+H50+I50+J50</f>
        <v>0</v>
      </c>
      <c r="D50" s="27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134"/>
      <c r="M50" s="83"/>
      <c r="N50" s="83"/>
    </row>
    <row r="51" spans="1:14" ht="16.5" customHeight="1">
      <c r="A51" s="123" t="s">
        <v>113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5"/>
      <c r="M51" s="83"/>
      <c r="N51" s="83"/>
    </row>
    <row r="52" spans="1:14" ht="15">
      <c r="A52" s="4"/>
      <c r="B52" s="11" t="s">
        <v>18</v>
      </c>
      <c r="C52" s="28">
        <f>SUM(D52:J52)</f>
        <v>0</v>
      </c>
      <c r="D52" s="28">
        <f>D53+D54</f>
        <v>0</v>
      </c>
      <c r="E52" s="28">
        <f aca="true" t="shared" si="21" ref="E52:J52">SUM(E53)</f>
        <v>0</v>
      </c>
      <c r="F52" s="28">
        <f t="shared" si="21"/>
        <v>0</v>
      </c>
      <c r="G52" s="28">
        <f t="shared" si="21"/>
        <v>0</v>
      </c>
      <c r="H52" s="28">
        <f t="shared" si="21"/>
        <v>0</v>
      </c>
      <c r="I52" s="28">
        <f t="shared" si="21"/>
        <v>0</v>
      </c>
      <c r="J52" s="28">
        <f t="shared" si="21"/>
        <v>0</v>
      </c>
      <c r="K52" s="132">
        <v>5</v>
      </c>
      <c r="M52" s="83"/>
      <c r="N52" s="83"/>
    </row>
    <row r="53" spans="1:14" ht="15">
      <c r="A53" s="4"/>
      <c r="B53" s="48" t="s">
        <v>4</v>
      </c>
      <c r="C53" s="53">
        <f>SUM(D53:J53)</f>
        <v>0</v>
      </c>
      <c r="D53" s="53">
        <v>0</v>
      </c>
      <c r="E53" s="92">
        <v>0</v>
      </c>
      <c r="F53" s="92">
        <v>0</v>
      </c>
      <c r="G53" s="92">
        <v>0</v>
      </c>
      <c r="H53" s="92">
        <f>SUM(G53)</f>
        <v>0</v>
      </c>
      <c r="I53" s="92">
        <f>SUM(H53)</f>
        <v>0</v>
      </c>
      <c r="J53" s="92">
        <f>SUM(I53)</f>
        <v>0</v>
      </c>
      <c r="K53" s="134"/>
      <c r="M53" s="83"/>
      <c r="N53" s="83"/>
    </row>
    <row r="54" spans="1:14" ht="15" customHeight="1">
      <c r="A54" s="145" t="s">
        <v>100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5"/>
      <c r="M54" s="2"/>
      <c r="N54" s="2"/>
    </row>
    <row r="55" spans="1:14" ht="15">
      <c r="A55" s="10"/>
      <c r="B55" s="11" t="s">
        <v>18</v>
      </c>
      <c r="C55" s="28">
        <f>SUM(D55:J55)</f>
        <v>91401</v>
      </c>
      <c r="D55" s="28">
        <f aca="true" t="shared" si="22" ref="D55:J55">SUM(D56)</f>
        <v>12001</v>
      </c>
      <c r="E55" s="28">
        <f t="shared" si="22"/>
        <v>12600</v>
      </c>
      <c r="F55" s="28">
        <f t="shared" si="22"/>
        <v>14000</v>
      </c>
      <c r="G55" s="28">
        <f t="shared" si="22"/>
        <v>13200</v>
      </c>
      <c r="H55" s="28">
        <f t="shared" si="22"/>
        <v>13200</v>
      </c>
      <c r="I55" s="28">
        <f t="shared" si="22"/>
        <v>13200</v>
      </c>
      <c r="J55" s="28">
        <f t="shared" si="22"/>
        <v>13200</v>
      </c>
      <c r="K55" s="132">
        <v>8</v>
      </c>
      <c r="M55" s="2"/>
      <c r="N55" s="2"/>
    </row>
    <row r="56" spans="1:14" ht="15">
      <c r="A56" s="9"/>
      <c r="B56" s="12" t="s">
        <v>4</v>
      </c>
      <c r="C56" s="35">
        <f>SUM(D56:J56)</f>
        <v>91401</v>
      </c>
      <c r="D56" s="35">
        <v>12001</v>
      </c>
      <c r="E56" s="35">
        <v>12600</v>
      </c>
      <c r="F56" s="35">
        <v>14000</v>
      </c>
      <c r="G56" s="35">
        <v>13200</v>
      </c>
      <c r="H56" s="35">
        <v>13200</v>
      </c>
      <c r="I56" s="35">
        <f>SUM(H56)</f>
        <v>13200</v>
      </c>
      <c r="J56" s="35">
        <f>SUM(I56)</f>
        <v>13200</v>
      </c>
      <c r="K56" s="133"/>
      <c r="M56" s="2"/>
      <c r="N56" s="2"/>
    </row>
    <row r="57" spans="1:14" ht="15">
      <c r="A57" s="145" t="s">
        <v>101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5"/>
      <c r="M57" s="2"/>
      <c r="N57" s="2"/>
    </row>
    <row r="58" spans="1:14" ht="15">
      <c r="A58" s="10"/>
      <c r="B58" s="11" t="s">
        <v>18</v>
      </c>
      <c r="C58" s="28">
        <f>SUM(D58:J58)</f>
        <v>22248.9</v>
      </c>
      <c r="D58" s="28">
        <f aca="true" t="shared" si="23" ref="D58:J58">SUM(D59)</f>
        <v>2890.9</v>
      </c>
      <c r="E58" s="28">
        <f t="shared" si="23"/>
        <v>2148</v>
      </c>
      <c r="F58" s="28">
        <f t="shared" si="23"/>
        <v>4000</v>
      </c>
      <c r="G58" s="28">
        <f t="shared" si="23"/>
        <v>3302.5</v>
      </c>
      <c r="H58" s="28">
        <f t="shared" si="23"/>
        <v>3302.5</v>
      </c>
      <c r="I58" s="28">
        <f t="shared" si="23"/>
        <v>3302.5</v>
      </c>
      <c r="J58" s="28">
        <f t="shared" si="23"/>
        <v>3302.5</v>
      </c>
      <c r="K58" s="132">
        <v>10</v>
      </c>
      <c r="M58" s="2"/>
      <c r="N58" s="2"/>
    </row>
    <row r="59" spans="1:14" ht="15">
      <c r="A59" s="9"/>
      <c r="B59" s="12" t="s">
        <v>4</v>
      </c>
      <c r="C59" s="35">
        <f>SUM(D59:J59)</f>
        <v>22248.9</v>
      </c>
      <c r="D59" s="35">
        <v>2890.9</v>
      </c>
      <c r="E59" s="35">
        <v>2148</v>
      </c>
      <c r="F59" s="35">
        <v>4000</v>
      </c>
      <c r="G59" s="35">
        <v>3302.5</v>
      </c>
      <c r="H59" s="35">
        <v>3302.5</v>
      </c>
      <c r="I59" s="35">
        <f>SUM(H59)</f>
        <v>3302.5</v>
      </c>
      <c r="J59" s="35">
        <f>SUM(I59)</f>
        <v>3302.5</v>
      </c>
      <c r="K59" s="133"/>
      <c r="M59" s="2"/>
      <c r="N59" s="2"/>
    </row>
    <row r="60" spans="1:14" ht="15">
      <c r="A60" s="145" t="s">
        <v>102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5"/>
      <c r="M60" s="2"/>
      <c r="N60" s="2"/>
    </row>
    <row r="61" spans="1:14" ht="15">
      <c r="A61" s="10"/>
      <c r="B61" s="11" t="s">
        <v>18</v>
      </c>
      <c r="C61" s="28">
        <f>SUM(D61:J61)</f>
        <v>19563.199999999997</v>
      </c>
      <c r="D61" s="28">
        <f aca="true" t="shared" si="24" ref="D61:J61">SUM(D62)</f>
        <v>2263.1</v>
      </c>
      <c r="E61" s="28">
        <f t="shared" si="24"/>
        <v>2306.9</v>
      </c>
      <c r="F61" s="28">
        <f t="shared" si="24"/>
        <v>3550</v>
      </c>
      <c r="G61" s="28">
        <f t="shared" si="24"/>
        <v>2860.8</v>
      </c>
      <c r="H61" s="28">
        <f t="shared" si="24"/>
        <v>2860.8</v>
      </c>
      <c r="I61" s="28">
        <f t="shared" si="24"/>
        <v>2860.8</v>
      </c>
      <c r="J61" s="28">
        <f t="shared" si="24"/>
        <v>2860.8</v>
      </c>
      <c r="K61" s="132">
        <v>15</v>
      </c>
      <c r="M61" s="2"/>
      <c r="N61" s="2"/>
    </row>
    <row r="62" spans="1:14" ht="15">
      <c r="A62" s="9"/>
      <c r="B62" s="12" t="s">
        <v>4</v>
      </c>
      <c r="C62" s="35">
        <f>SUM(D62:J62)</f>
        <v>19563.199999999997</v>
      </c>
      <c r="D62" s="35">
        <v>2263.1</v>
      </c>
      <c r="E62" s="35">
        <v>2306.9</v>
      </c>
      <c r="F62" s="35">
        <v>3550</v>
      </c>
      <c r="G62" s="35">
        <v>2860.8</v>
      </c>
      <c r="H62" s="35">
        <v>2860.8</v>
      </c>
      <c r="I62" s="35">
        <f>SUM(H62)</f>
        <v>2860.8</v>
      </c>
      <c r="J62" s="35">
        <f>SUM(I62)</f>
        <v>2860.8</v>
      </c>
      <c r="K62" s="133"/>
      <c r="M62" s="2"/>
      <c r="N62" s="2"/>
    </row>
    <row r="63" spans="1:11" ht="15">
      <c r="A63" s="145" t="s">
        <v>103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5"/>
    </row>
    <row r="64" spans="1:11" ht="15">
      <c r="A64" s="10"/>
      <c r="B64" s="11" t="s">
        <v>31</v>
      </c>
      <c r="C64" s="28">
        <f>SUM(D64:J64)</f>
        <v>44372.3</v>
      </c>
      <c r="D64" s="28">
        <f>SUM(D65:D66)</f>
        <v>4722.9</v>
      </c>
      <c r="E64" s="28">
        <f aca="true" t="shared" si="25" ref="E64:J64">SUM(E65:E66)</f>
        <v>8596.6</v>
      </c>
      <c r="F64" s="28">
        <f t="shared" si="25"/>
        <v>12200</v>
      </c>
      <c r="G64" s="28">
        <f t="shared" si="25"/>
        <v>4713.200000000001</v>
      </c>
      <c r="H64" s="28">
        <f t="shared" si="25"/>
        <v>4713.200000000001</v>
      </c>
      <c r="I64" s="28">
        <f t="shared" si="25"/>
        <v>4713.200000000001</v>
      </c>
      <c r="J64" s="28">
        <f t="shared" si="25"/>
        <v>4713.200000000001</v>
      </c>
      <c r="K64" s="132" t="s">
        <v>94</v>
      </c>
    </row>
    <row r="65" spans="1:11" ht="15">
      <c r="A65" s="9"/>
      <c r="B65" s="12" t="s">
        <v>4</v>
      </c>
      <c r="C65" s="35">
        <f>SUM(D65:J65)</f>
        <v>44026.09999999999</v>
      </c>
      <c r="D65" s="35">
        <f>SUM(D69+D72+D79+D82+D91+D85+D94+D100+D88+D97+D75)</f>
        <v>4722.9</v>
      </c>
      <c r="E65" s="35">
        <f aca="true" t="shared" si="26" ref="E65:J65">SUM(E69+E72+E79+E82+E91+E85+E94+E100+E88+E97+E75+E103)</f>
        <v>8250.4</v>
      </c>
      <c r="F65" s="35">
        <f t="shared" si="26"/>
        <v>12200</v>
      </c>
      <c r="G65" s="35">
        <f t="shared" si="26"/>
        <v>4713.200000000001</v>
      </c>
      <c r="H65" s="35">
        <f t="shared" si="26"/>
        <v>4713.200000000001</v>
      </c>
      <c r="I65" s="35">
        <f t="shared" si="26"/>
        <v>4713.200000000001</v>
      </c>
      <c r="J65" s="35">
        <f t="shared" si="26"/>
        <v>4713.200000000001</v>
      </c>
      <c r="K65" s="133"/>
    </row>
    <row r="66" spans="1:11" ht="15">
      <c r="A66" s="4"/>
      <c r="B66" s="12" t="s">
        <v>5</v>
      </c>
      <c r="C66" s="35">
        <f>SUM(D66:J66)</f>
        <v>346.2</v>
      </c>
      <c r="D66" s="35">
        <f>SUM(D76)</f>
        <v>0</v>
      </c>
      <c r="E66" s="35">
        <f aca="true" t="shared" si="27" ref="E66:J66">SUM(E76)</f>
        <v>346.2</v>
      </c>
      <c r="F66" s="35">
        <f t="shared" si="27"/>
        <v>0</v>
      </c>
      <c r="G66" s="35">
        <f t="shared" si="27"/>
        <v>0</v>
      </c>
      <c r="H66" s="35">
        <f t="shared" si="27"/>
        <v>0</v>
      </c>
      <c r="I66" s="35">
        <f t="shared" si="27"/>
        <v>0</v>
      </c>
      <c r="J66" s="35">
        <f t="shared" si="27"/>
        <v>0</v>
      </c>
      <c r="K66" s="109"/>
    </row>
    <row r="67" spans="1:11" ht="15">
      <c r="A67" s="142" t="s">
        <v>48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4"/>
    </row>
    <row r="68" spans="1:11" ht="15">
      <c r="A68" s="4"/>
      <c r="B68" s="45" t="s">
        <v>43</v>
      </c>
      <c r="C68" s="46">
        <f aca="true" t="shared" si="28" ref="C68:J68">SUM(C69)</f>
        <v>2988.1</v>
      </c>
      <c r="D68" s="47">
        <f t="shared" si="28"/>
        <v>369.2</v>
      </c>
      <c r="E68" s="47">
        <f t="shared" si="28"/>
        <v>404.9</v>
      </c>
      <c r="F68" s="47">
        <f t="shared" si="28"/>
        <v>450</v>
      </c>
      <c r="G68" s="52">
        <f t="shared" si="28"/>
        <v>441</v>
      </c>
      <c r="H68" s="46">
        <f t="shared" si="28"/>
        <v>441</v>
      </c>
      <c r="I68" s="46">
        <f t="shared" si="28"/>
        <v>441</v>
      </c>
      <c r="J68" s="46">
        <f t="shared" si="28"/>
        <v>441</v>
      </c>
      <c r="K68" s="132">
        <v>16</v>
      </c>
    </row>
    <row r="69" spans="1:11" ht="15">
      <c r="A69" s="4"/>
      <c r="B69" s="12" t="s">
        <v>4</v>
      </c>
      <c r="C69" s="25">
        <f>SUM(D69:J69)</f>
        <v>2988.1</v>
      </c>
      <c r="D69" s="24">
        <v>369.2</v>
      </c>
      <c r="E69" s="27">
        <v>404.9</v>
      </c>
      <c r="F69" s="27">
        <v>450</v>
      </c>
      <c r="G69" s="27">
        <v>441</v>
      </c>
      <c r="H69" s="27">
        <v>441</v>
      </c>
      <c r="I69" s="27">
        <f>SUM(H69)</f>
        <v>441</v>
      </c>
      <c r="J69" s="27">
        <f>SUM(I69)</f>
        <v>441</v>
      </c>
      <c r="K69" s="134"/>
    </row>
    <row r="70" spans="1:11" ht="15">
      <c r="A70" s="142" t="s">
        <v>54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4"/>
    </row>
    <row r="71" spans="1:11" ht="15">
      <c r="A71" s="4"/>
      <c r="B71" s="45" t="s">
        <v>43</v>
      </c>
      <c r="C71" s="46">
        <f>SUM(C72)</f>
        <v>8126.000000000001</v>
      </c>
      <c r="D71" s="46">
        <f>SUM(D72)</f>
        <v>1098.7</v>
      </c>
      <c r="E71" s="47">
        <f aca="true" t="shared" si="29" ref="E71:J71">SUM(E72)</f>
        <v>976.1</v>
      </c>
      <c r="F71" s="46">
        <f t="shared" si="29"/>
        <v>1200</v>
      </c>
      <c r="G71" s="46">
        <f t="shared" si="29"/>
        <v>1212.8</v>
      </c>
      <c r="H71" s="46">
        <f t="shared" si="29"/>
        <v>1212.8</v>
      </c>
      <c r="I71" s="46">
        <f t="shared" si="29"/>
        <v>1212.8</v>
      </c>
      <c r="J71" s="46">
        <f t="shared" si="29"/>
        <v>1212.8</v>
      </c>
      <c r="K71" s="132">
        <v>5</v>
      </c>
    </row>
    <row r="72" spans="1:11" ht="15">
      <c r="A72" s="4"/>
      <c r="B72" s="12" t="s">
        <v>4</v>
      </c>
      <c r="C72" s="25">
        <f>SUM(D72:J72)</f>
        <v>8126.000000000001</v>
      </c>
      <c r="D72" s="25">
        <v>1098.7</v>
      </c>
      <c r="E72" s="27">
        <v>976.1</v>
      </c>
      <c r="F72" s="27">
        <v>1200</v>
      </c>
      <c r="G72" s="27">
        <v>1212.8</v>
      </c>
      <c r="H72" s="27">
        <v>1212.8</v>
      </c>
      <c r="I72" s="27">
        <f>SUM(H72)</f>
        <v>1212.8</v>
      </c>
      <c r="J72" s="27">
        <f>SUM(I72)</f>
        <v>1212.8</v>
      </c>
      <c r="K72" s="134"/>
    </row>
    <row r="73" spans="1:11" ht="15" customHeight="1">
      <c r="A73" s="142" t="s">
        <v>122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4"/>
    </row>
    <row r="74" spans="1:11" ht="15">
      <c r="A74" s="4"/>
      <c r="B74" s="45" t="s">
        <v>43</v>
      </c>
      <c r="C74" s="47">
        <f>SUM(D74:J74)</f>
        <v>1677.2</v>
      </c>
      <c r="D74" s="47">
        <f>SUM(D75:D76)</f>
        <v>500</v>
      </c>
      <c r="E74" s="47">
        <f aca="true" t="shared" si="30" ref="E74:J74">SUM(E75:E76)</f>
        <v>1177.2</v>
      </c>
      <c r="F74" s="47">
        <f t="shared" si="30"/>
        <v>0</v>
      </c>
      <c r="G74" s="47">
        <f t="shared" si="30"/>
        <v>0</v>
      </c>
      <c r="H74" s="47">
        <f t="shared" si="30"/>
        <v>0</v>
      </c>
      <c r="I74" s="47">
        <f t="shared" si="30"/>
        <v>0</v>
      </c>
      <c r="J74" s="47">
        <f t="shared" si="30"/>
        <v>0</v>
      </c>
      <c r="K74" s="132">
        <v>12</v>
      </c>
    </row>
    <row r="75" spans="1:11" ht="15">
      <c r="A75" s="4"/>
      <c r="B75" s="31" t="s">
        <v>4</v>
      </c>
      <c r="C75" s="24">
        <f>SUM(D75:J75)</f>
        <v>1331</v>
      </c>
      <c r="D75" s="24">
        <v>500</v>
      </c>
      <c r="E75" s="27">
        <v>831</v>
      </c>
      <c r="F75" s="27">
        <v>0</v>
      </c>
      <c r="G75" s="27">
        <v>0</v>
      </c>
      <c r="H75" s="27">
        <v>0</v>
      </c>
      <c r="I75" s="27">
        <f>SUM(H75)</f>
        <v>0</v>
      </c>
      <c r="J75" s="27">
        <f>SUM(I75)</f>
        <v>0</v>
      </c>
      <c r="K75" s="133"/>
    </row>
    <row r="76" spans="1:11" ht="15">
      <c r="A76" s="4"/>
      <c r="B76" s="12" t="s">
        <v>5</v>
      </c>
      <c r="C76" s="24">
        <f>SUM(D76:J76)</f>
        <v>346.2</v>
      </c>
      <c r="D76" s="24"/>
      <c r="E76" s="27">
        <v>346.2</v>
      </c>
      <c r="F76" s="27"/>
      <c r="G76" s="27"/>
      <c r="H76" s="27"/>
      <c r="I76" s="27"/>
      <c r="J76" s="27"/>
      <c r="K76" s="134"/>
    </row>
    <row r="77" spans="1:11" ht="15">
      <c r="A77" s="142" t="s">
        <v>49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4"/>
    </row>
    <row r="78" spans="1:11" ht="15">
      <c r="A78" s="4"/>
      <c r="B78" s="45" t="s">
        <v>43</v>
      </c>
      <c r="C78" s="52">
        <f>SUM(C79)</f>
        <v>926.9999999999999</v>
      </c>
      <c r="D78" s="52">
        <f>SUM(D79)</f>
        <v>116.1</v>
      </c>
      <c r="E78" s="52">
        <f aca="true" t="shared" si="31" ref="E78:J78">SUM(E79)</f>
        <v>69.3</v>
      </c>
      <c r="F78" s="52">
        <f t="shared" si="31"/>
        <v>80</v>
      </c>
      <c r="G78" s="52">
        <f t="shared" si="31"/>
        <v>165.4</v>
      </c>
      <c r="H78" s="52">
        <f t="shared" si="31"/>
        <v>165.4</v>
      </c>
      <c r="I78" s="52">
        <f t="shared" si="31"/>
        <v>165.4</v>
      </c>
      <c r="J78" s="52">
        <f t="shared" si="31"/>
        <v>165.4</v>
      </c>
      <c r="K78" s="132">
        <v>14</v>
      </c>
    </row>
    <row r="79" spans="1:11" ht="15">
      <c r="A79" s="4"/>
      <c r="B79" s="12" t="s">
        <v>4</v>
      </c>
      <c r="C79" s="27">
        <f>SUM(D79:J79)</f>
        <v>926.9999999999999</v>
      </c>
      <c r="D79" s="27">
        <v>116.1</v>
      </c>
      <c r="E79" s="27">
        <v>69.3</v>
      </c>
      <c r="F79" s="27">
        <v>80</v>
      </c>
      <c r="G79" s="27">
        <v>165.4</v>
      </c>
      <c r="H79" s="27">
        <v>165.4</v>
      </c>
      <c r="I79" s="27">
        <f>SUM(H79)</f>
        <v>165.4</v>
      </c>
      <c r="J79" s="27">
        <f>SUM(I79)</f>
        <v>165.4</v>
      </c>
      <c r="K79" s="134"/>
    </row>
    <row r="80" spans="1:11" ht="15">
      <c r="A80" s="142" t="s">
        <v>61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4"/>
    </row>
    <row r="81" spans="1:11" ht="15">
      <c r="A81" s="4"/>
      <c r="B81" s="45" t="s">
        <v>43</v>
      </c>
      <c r="C81" s="52">
        <f>SUM(C82)</f>
        <v>16019.1</v>
      </c>
      <c r="D81" s="52">
        <f>SUM(D82)</f>
        <v>1685.5</v>
      </c>
      <c r="E81" s="52">
        <f aca="true" t="shared" si="32" ref="E81:J81">SUM(E82)</f>
        <v>2669.2</v>
      </c>
      <c r="F81" s="52">
        <f t="shared" si="32"/>
        <v>2250</v>
      </c>
      <c r="G81" s="52">
        <f t="shared" si="32"/>
        <v>2353.6</v>
      </c>
      <c r="H81" s="52">
        <f t="shared" si="32"/>
        <v>2353.6</v>
      </c>
      <c r="I81" s="52">
        <f t="shared" si="32"/>
        <v>2353.6</v>
      </c>
      <c r="J81" s="52">
        <f t="shared" si="32"/>
        <v>2353.6</v>
      </c>
      <c r="K81" s="132">
        <v>5</v>
      </c>
    </row>
    <row r="82" spans="1:11" ht="15">
      <c r="A82" s="4"/>
      <c r="B82" s="12" t="s">
        <v>4</v>
      </c>
      <c r="C82" s="27">
        <f>SUM(D82:J82)</f>
        <v>16019.1</v>
      </c>
      <c r="D82" s="27">
        <v>1685.5</v>
      </c>
      <c r="E82" s="27">
        <v>2669.2</v>
      </c>
      <c r="F82" s="27">
        <v>2250</v>
      </c>
      <c r="G82" s="27">
        <v>2353.6</v>
      </c>
      <c r="H82" s="27">
        <v>2353.6</v>
      </c>
      <c r="I82" s="27">
        <f>SUM(H82)</f>
        <v>2353.6</v>
      </c>
      <c r="J82" s="27">
        <f>SUM(I82)</f>
        <v>2353.6</v>
      </c>
      <c r="K82" s="134"/>
    </row>
    <row r="83" spans="1:11" ht="15">
      <c r="A83" s="142" t="s">
        <v>59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4"/>
    </row>
    <row r="84" spans="1:11" ht="15">
      <c r="A84" s="4"/>
      <c r="B84" s="45" t="s">
        <v>43</v>
      </c>
      <c r="C84" s="52">
        <f>SUM(C85)</f>
        <v>3174.4</v>
      </c>
      <c r="D84" s="52">
        <f>SUM(D85)</f>
        <v>773.4</v>
      </c>
      <c r="E84" s="52">
        <f aca="true" t="shared" si="33" ref="E84:J84">SUM(E85)</f>
        <v>1701</v>
      </c>
      <c r="F84" s="52">
        <f t="shared" si="33"/>
        <v>700</v>
      </c>
      <c r="G84" s="52">
        <f t="shared" si="33"/>
        <v>0</v>
      </c>
      <c r="H84" s="52">
        <f t="shared" si="33"/>
        <v>0</v>
      </c>
      <c r="I84" s="52">
        <f t="shared" si="33"/>
        <v>0</v>
      </c>
      <c r="J84" s="52">
        <f t="shared" si="33"/>
        <v>0</v>
      </c>
      <c r="K84" s="132">
        <v>5</v>
      </c>
    </row>
    <row r="85" spans="1:11" ht="15">
      <c r="A85" s="4"/>
      <c r="B85" s="12" t="s">
        <v>4</v>
      </c>
      <c r="C85" s="27">
        <f>SUM(D85:J85)</f>
        <v>3174.4</v>
      </c>
      <c r="D85" s="27">
        <v>773.4</v>
      </c>
      <c r="E85" s="27">
        <v>1701</v>
      </c>
      <c r="F85" s="27">
        <v>700</v>
      </c>
      <c r="G85" s="27">
        <v>0</v>
      </c>
      <c r="H85" s="27">
        <f>SUM(G85)</f>
        <v>0</v>
      </c>
      <c r="I85" s="27">
        <f>SUM(H85)</f>
        <v>0</v>
      </c>
      <c r="J85" s="27">
        <f>SUM(I85)</f>
        <v>0</v>
      </c>
      <c r="K85" s="134"/>
    </row>
    <row r="86" spans="1:11" ht="15">
      <c r="A86" s="142" t="s">
        <v>70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4"/>
    </row>
    <row r="87" spans="1:11" ht="15">
      <c r="A87" s="4"/>
      <c r="B87" s="45" t="s">
        <v>43</v>
      </c>
      <c r="C87" s="52">
        <f>SUM(C88)</f>
        <v>300</v>
      </c>
      <c r="D87" s="52">
        <f>SUM(D88)</f>
        <v>0</v>
      </c>
      <c r="E87" s="52">
        <f aca="true" t="shared" si="34" ref="E87:J87">SUM(E88)</f>
        <v>0</v>
      </c>
      <c r="F87" s="52">
        <f t="shared" si="34"/>
        <v>300</v>
      </c>
      <c r="G87" s="52">
        <f t="shared" si="34"/>
        <v>0</v>
      </c>
      <c r="H87" s="52">
        <f t="shared" si="34"/>
        <v>0</v>
      </c>
      <c r="I87" s="52">
        <f t="shared" si="34"/>
        <v>0</v>
      </c>
      <c r="J87" s="52">
        <f t="shared" si="34"/>
        <v>0</v>
      </c>
      <c r="K87" s="132">
        <v>5</v>
      </c>
    </row>
    <row r="88" spans="1:11" ht="15">
      <c r="A88" s="4"/>
      <c r="B88" s="12" t="s">
        <v>4</v>
      </c>
      <c r="C88" s="27">
        <f>SUM(D88:J88)</f>
        <v>300</v>
      </c>
      <c r="D88" s="27">
        <v>0</v>
      </c>
      <c r="E88" s="27">
        <v>0</v>
      </c>
      <c r="F88" s="27">
        <v>300</v>
      </c>
      <c r="G88" s="27">
        <v>0</v>
      </c>
      <c r="H88" s="27">
        <v>0</v>
      </c>
      <c r="I88" s="27">
        <f>SUM(H88)</f>
        <v>0</v>
      </c>
      <c r="J88" s="27">
        <f>SUM(I88)</f>
        <v>0</v>
      </c>
      <c r="K88" s="134"/>
    </row>
    <row r="89" spans="1:11" ht="15">
      <c r="A89" s="142" t="s">
        <v>53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4"/>
    </row>
    <row r="90" spans="1:11" ht="15">
      <c r="A90" s="4"/>
      <c r="B90" s="45" t="s">
        <v>43</v>
      </c>
      <c r="C90" s="46">
        <f>SUM(C91)</f>
        <v>1685.1</v>
      </c>
      <c r="D90" s="47">
        <f>SUM(D91)</f>
        <v>92</v>
      </c>
      <c r="E90" s="47">
        <f aca="true" t="shared" si="35" ref="E90:J90">SUM(E91)</f>
        <v>99.9</v>
      </c>
      <c r="F90" s="47">
        <f t="shared" si="35"/>
        <v>170</v>
      </c>
      <c r="G90" s="46">
        <f t="shared" si="35"/>
        <v>330.8</v>
      </c>
      <c r="H90" s="46">
        <f t="shared" si="35"/>
        <v>330.8</v>
      </c>
      <c r="I90" s="46">
        <f t="shared" si="35"/>
        <v>330.8</v>
      </c>
      <c r="J90" s="46">
        <f t="shared" si="35"/>
        <v>330.8</v>
      </c>
      <c r="K90" s="132">
        <v>13</v>
      </c>
    </row>
    <row r="91" spans="1:11" ht="15">
      <c r="A91" s="4"/>
      <c r="B91" s="12" t="s">
        <v>4</v>
      </c>
      <c r="C91" s="25">
        <f>SUM(D91:J91)</f>
        <v>1685.1</v>
      </c>
      <c r="D91" s="24">
        <v>92</v>
      </c>
      <c r="E91" s="27">
        <v>99.9</v>
      </c>
      <c r="F91" s="27">
        <v>170</v>
      </c>
      <c r="G91" s="27">
        <v>330.8</v>
      </c>
      <c r="H91" s="27">
        <v>330.8</v>
      </c>
      <c r="I91" s="27">
        <f>SUM(H91)</f>
        <v>330.8</v>
      </c>
      <c r="J91" s="27">
        <f>SUM(I91)</f>
        <v>330.8</v>
      </c>
      <c r="K91" s="134"/>
    </row>
    <row r="92" spans="1:11" ht="15">
      <c r="A92" s="142" t="s">
        <v>58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4"/>
    </row>
    <row r="93" spans="1:11" ht="15">
      <c r="A93" s="4"/>
      <c r="B93" s="45" t="s">
        <v>43</v>
      </c>
      <c r="C93" s="47">
        <f>SUM(C94)</f>
        <v>976.4000000000001</v>
      </c>
      <c r="D93" s="47">
        <f>SUM(D94)</f>
        <v>88</v>
      </c>
      <c r="E93" s="47">
        <f aca="true" t="shared" si="36" ref="E93:J93">SUM(E94)</f>
        <v>0</v>
      </c>
      <c r="F93" s="47">
        <f t="shared" si="36"/>
        <v>50</v>
      </c>
      <c r="G93" s="46">
        <f t="shared" si="36"/>
        <v>209.6</v>
      </c>
      <c r="H93" s="46">
        <f t="shared" si="36"/>
        <v>209.6</v>
      </c>
      <c r="I93" s="46">
        <f t="shared" si="36"/>
        <v>209.6</v>
      </c>
      <c r="J93" s="46">
        <f t="shared" si="36"/>
        <v>209.6</v>
      </c>
      <c r="K93" s="132">
        <v>10</v>
      </c>
    </row>
    <row r="94" spans="1:11" ht="15">
      <c r="A94" s="4"/>
      <c r="B94" s="12" t="s">
        <v>4</v>
      </c>
      <c r="C94" s="24">
        <f>SUM(D94:J94)</f>
        <v>976.4000000000001</v>
      </c>
      <c r="D94" s="24">
        <v>88</v>
      </c>
      <c r="E94" s="27">
        <v>0</v>
      </c>
      <c r="F94" s="27">
        <v>50</v>
      </c>
      <c r="G94" s="27">
        <v>209.6</v>
      </c>
      <c r="H94" s="27">
        <v>209.6</v>
      </c>
      <c r="I94" s="27">
        <f>SUM(H94)</f>
        <v>209.6</v>
      </c>
      <c r="J94" s="27">
        <f>SUM(I94)</f>
        <v>209.6</v>
      </c>
      <c r="K94" s="134"/>
    </row>
    <row r="95" spans="1:11" ht="15">
      <c r="A95" s="142" t="s">
        <v>71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4"/>
    </row>
    <row r="96" spans="1:11" ht="15">
      <c r="A96" s="4"/>
      <c r="B96" s="45" t="s">
        <v>43</v>
      </c>
      <c r="C96" s="47">
        <f>SUM(C97)</f>
        <v>2000</v>
      </c>
      <c r="D96" s="47">
        <f>SUM(D97)</f>
        <v>0</v>
      </c>
      <c r="E96" s="47">
        <f aca="true" t="shared" si="37" ref="E96:J96">SUM(E97)</f>
        <v>0</v>
      </c>
      <c r="F96" s="47">
        <f t="shared" si="37"/>
        <v>2000</v>
      </c>
      <c r="G96" s="46">
        <f t="shared" si="37"/>
        <v>0</v>
      </c>
      <c r="H96" s="46">
        <f t="shared" si="37"/>
        <v>0</v>
      </c>
      <c r="I96" s="46">
        <f t="shared" si="37"/>
        <v>0</v>
      </c>
      <c r="J96" s="46">
        <f t="shared" si="37"/>
        <v>0</v>
      </c>
      <c r="K96" s="132">
        <v>6</v>
      </c>
    </row>
    <row r="97" spans="1:11" ht="15">
      <c r="A97" s="4"/>
      <c r="B97" s="12" t="s">
        <v>4</v>
      </c>
      <c r="C97" s="24">
        <f>SUM(D97:J97)</f>
        <v>2000</v>
      </c>
      <c r="D97" s="24">
        <v>0</v>
      </c>
      <c r="E97" s="27">
        <v>0</v>
      </c>
      <c r="F97" s="27">
        <v>2000</v>
      </c>
      <c r="G97" s="27">
        <v>0</v>
      </c>
      <c r="H97" s="27">
        <v>0</v>
      </c>
      <c r="I97" s="27">
        <f>SUM(H97)</f>
        <v>0</v>
      </c>
      <c r="J97" s="27">
        <f>SUM(I97)</f>
        <v>0</v>
      </c>
      <c r="K97" s="134"/>
    </row>
    <row r="98" spans="1:11" ht="15">
      <c r="A98" s="142" t="s">
        <v>68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4"/>
    </row>
    <row r="99" spans="1:11" ht="15">
      <c r="A99" s="4"/>
      <c r="B99" s="45" t="s">
        <v>43</v>
      </c>
      <c r="C99" s="47">
        <f>SUM(C100)</f>
        <v>3499</v>
      </c>
      <c r="D99" s="47">
        <f>SUM(D100)</f>
        <v>0</v>
      </c>
      <c r="E99" s="47">
        <f aca="true" t="shared" si="38" ref="E99:J99">SUM(E100)</f>
        <v>1499</v>
      </c>
      <c r="F99" s="47">
        <f t="shared" si="38"/>
        <v>2000</v>
      </c>
      <c r="G99" s="46">
        <f t="shared" si="38"/>
        <v>0</v>
      </c>
      <c r="H99" s="46">
        <f t="shared" si="38"/>
        <v>0</v>
      </c>
      <c r="I99" s="46">
        <f t="shared" si="38"/>
        <v>0</v>
      </c>
      <c r="J99" s="46">
        <f t="shared" si="38"/>
        <v>0</v>
      </c>
      <c r="K99" s="132">
        <v>5</v>
      </c>
    </row>
    <row r="100" spans="1:11" ht="15">
      <c r="A100" s="4"/>
      <c r="B100" s="12" t="s">
        <v>4</v>
      </c>
      <c r="C100" s="24">
        <f>SUM(D100:J100)</f>
        <v>3499</v>
      </c>
      <c r="D100" s="24">
        <v>0</v>
      </c>
      <c r="E100" s="27">
        <v>1499</v>
      </c>
      <c r="F100" s="27">
        <v>2000</v>
      </c>
      <c r="G100" s="27">
        <v>0</v>
      </c>
      <c r="H100" s="27">
        <v>0</v>
      </c>
      <c r="I100" s="27">
        <f>SUM(H100)</f>
        <v>0</v>
      </c>
      <c r="J100" s="27">
        <f>SUM(I100)</f>
        <v>0</v>
      </c>
      <c r="K100" s="134"/>
    </row>
    <row r="101" spans="1:11" ht="15">
      <c r="A101" s="142" t="s">
        <v>123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4"/>
    </row>
    <row r="102" spans="1:11" ht="15">
      <c r="A102" s="4"/>
      <c r="B102" s="45" t="s">
        <v>43</v>
      </c>
      <c r="C102" s="47">
        <f>SUM(C103)</f>
        <v>3000</v>
      </c>
      <c r="D102" s="47">
        <f>SUM(D103)</f>
        <v>0</v>
      </c>
      <c r="E102" s="47">
        <f aca="true" t="shared" si="39" ref="E102:J102">SUM(E103)</f>
        <v>0</v>
      </c>
      <c r="F102" s="47">
        <f t="shared" si="39"/>
        <v>3000</v>
      </c>
      <c r="G102" s="46">
        <f t="shared" si="39"/>
        <v>0</v>
      </c>
      <c r="H102" s="46">
        <f t="shared" si="39"/>
        <v>0</v>
      </c>
      <c r="I102" s="46">
        <f t="shared" si="39"/>
        <v>0</v>
      </c>
      <c r="J102" s="46">
        <f t="shared" si="39"/>
        <v>0</v>
      </c>
      <c r="K102" s="132">
        <v>5</v>
      </c>
    </row>
    <row r="103" spans="1:11" ht="15">
      <c r="A103" s="4"/>
      <c r="B103" s="12" t="s">
        <v>4</v>
      </c>
      <c r="C103" s="24">
        <f>SUM(D103:J103)</f>
        <v>3000</v>
      </c>
      <c r="D103" s="24">
        <v>0</v>
      </c>
      <c r="E103" s="27">
        <v>0</v>
      </c>
      <c r="F103" s="27">
        <v>3000</v>
      </c>
      <c r="G103" s="27">
        <v>0</v>
      </c>
      <c r="H103" s="27">
        <v>0</v>
      </c>
      <c r="I103" s="27">
        <f>SUM(H103)</f>
        <v>0</v>
      </c>
      <c r="J103" s="27">
        <f>SUM(I103)</f>
        <v>0</v>
      </c>
      <c r="K103" s="134"/>
    </row>
    <row r="104" spans="1:11" ht="15" customHeight="1">
      <c r="A104" s="145" t="s">
        <v>116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5"/>
    </row>
    <row r="105" spans="1:11" ht="15">
      <c r="A105" s="4"/>
      <c r="B105" s="30" t="s">
        <v>18</v>
      </c>
      <c r="C105" s="103">
        <f>SUM(D105:J105)</f>
        <v>4575.1</v>
      </c>
      <c r="D105" s="103">
        <f>SUM(D106:D107)</f>
        <v>0</v>
      </c>
      <c r="E105" s="103">
        <f aca="true" t="shared" si="40" ref="E105:J105">SUM(E106:E107)</f>
        <v>0</v>
      </c>
      <c r="F105" s="103">
        <f t="shared" si="40"/>
        <v>1775.1</v>
      </c>
      <c r="G105" s="103">
        <f t="shared" si="40"/>
        <v>700</v>
      </c>
      <c r="H105" s="103">
        <f t="shared" si="40"/>
        <v>700</v>
      </c>
      <c r="I105" s="103">
        <f t="shared" si="40"/>
        <v>700</v>
      </c>
      <c r="J105" s="103">
        <f t="shared" si="40"/>
        <v>700</v>
      </c>
      <c r="K105" s="132">
        <v>12</v>
      </c>
    </row>
    <row r="106" spans="1:11" ht="15">
      <c r="A106" s="4"/>
      <c r="B106" s="12" t="s">
        <v>4</v>
      </c>
      <c r="C106" s="24">
        <f>SUM(D106:J106)</f>
        <v>3600</v>
      </c>
      <c r="D106" s="24">
        <v>0</v>
      </c>
      <c r="E106" s="27">
        <v>0</v>
      </c>
      <c r="F106" s="27">
        <v>800</v>
      </c>
      <c r="G106" s="27">
        <v>700</v>
      </c>
      <c r="H106" s="27">
        <v>700</v>
      </c>
      <c r="I106" s="27">
        <f>SUM(H106)</f>
        <v>700</v>
      </c>
      <c r="J106" s="27">
        <f>SUM(I106)</f>
        <v>700</v>
      </c>
      <c r="K106" s="133"/>
    </row>
    <row r="107" spans="1:11" ht="15">
      <c r="A107" s="9"/>
      <c r="B107" s="12" t="s">
        <v>5</v>
      </c>
      <c r="C107" s="25">
        <f>SUM(D107:J107)</f>
        <v>975.1</v>
      </c>
      <c r="D107" s="24"/>
      <c r="E107" s="27">
        <v>0</v>
      </c>
      <c r="F107" s="27">
        <v>975.1</v>
      </c>
      <c r="G107" s="27"/>
      <c r="H107" s="27"/>
      <c r="I107" s="27"/>
      <c r="J107" s="27"/>
      <c r="K107" s="134"/>
    </row>
    <row r="108" spans="1:11" ht="30.75" customHeight="1">
      <c r="A108" s="146" t="s">
        <v>23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48"/>
    </row>
    <row r="109" spans="1:12" ht="27">
      <c r="A109" s="63"/>
      <c r="B109" s="62" t="s">
        <v>27</v>
      </c>
      <c r="C109" s="66">
        <f>SUM(D109:J109)</f>
        <v>78997.3</v>
      </c>
      <c r="D109" s="66">
        <f aca="true" t="shared" si="41" ref="D109:J109">SUM(D110:D111)</f>
        <v>9165.5</v>
      </c>
      <c r="E109" s="66">
        <f t="shared" si="41"/>
        <v>2961.6</v>
      </c>
      <c r="F109" s="66">
        <f t="shared" si="41"/>
        <v>21565</v>
      </c>
      <c r="G109" s="66">
        <f t="shared" si="41"/>
        <v>10576.3</v>
      </c>
      <c r="H109" s="66">
        <f t="shared" si="41"/>
        <v>11576.3</v>
      </c>
      <c r="I109" s="66">
        <f t="shared" si="41"/>
        <v>11576.3</v>
      </c>
      <c r="J109" s="66">
        <f t="shared" si="41"/>
        <v>11576.3</v>
      </c>
      <c r="K109" s="149" t="s">
        <v>63</v>
      </c>
      <c r="L109" s="57"/>
    </row>
    <row r="110" spans="1:11" ht="15">
      <c r="A110" s="63"/>
      <c r="B110" s="59" t="s">
        <v>4</v>
      </c>
      <c r="C110" s="67">
        <f>SUM(D110:J110)</f>
        <v>72652.90000000001</v>
      </c>
      <c r="D110" s="68">
        <f>SUM(D114+D156)</f>
        <v>2821.1000000000004</v>
      </c>
      <c r="E110" s="68">
        <f>SUM(E114+E156)</f>
        <v>2961.6</v>
      </c>
      <c r="F110" s="68">
        <f>F114+F156</f>
        <v>21565</v>
      </c>
      <c r="G110" s="68">
        <f aca="true" t="shared" si="42" ref="G110:J111">SUM(G114+G156)</f>
        <v>10576.3</v>
      </c>
      <c r="H110" s="68">
        <f t="shared" si="42"/>
        <v>11576.3</v>
      </c>
      <c r="I110" s="68">
        <f t="shared" si="42"/>
        <v>11576.3</v>
      </c>
      <c r="J110" s="68">
        <f t="shared" si="42"/>
        <v>11576.3</v>
      </c>
      <c r="K110" s="150"/>
    </row>
    <row r="111" spans="1:11" ht="15">
      <c r="A111" s="63"/>
      <c r="B111" s="59" t="s">
        <v>5</v>
      </c>
      <c r="C111" s="67">
        <f>SUM(D111:J111)</f>
        <v>6344.4</v>
      </c>
      <c r="D111" s="68">
        <f>SUM(D115+D157)</f>
        <v>6344.4</v>
      </c>
      <c r="E111" s="68">
        <f>SUM(E115+E157)</f>
        <v>0</v>
      </c>
      <c r="F111" s="68">
        <f>SUM(F115+F157)</f>
        <v>0</v>
      </c>
      <c r="G111" s="68">
        <f t="shared" si="42"/>
        <v>0</v>
      </c>
      <c r="H111" s="68">
        <f t="shared" si="42"/>
        <v>0</v>
      </c>
      <c r="I111" s="68">
        <f t="shared" si="42"/>
        <v>0</v>
      </c>
      <c r="J111" s="68">
        <f t="shared" si="42"/>
        <v>0</v>
      </c>
      <c r="K111" s="150"/>
    </row>
    <row r="112" spans="1:11" ht="15" customHeight="1">
      <c r="A112" s="126" t="s">
        <v>10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8"/>
    </row>
    <row r="113" spans="1:11" ht="40.5">
      <c r="A113" s="63"/>
      <c r="B113" s="62" t="s">
        <v>28</v>
      </c>
      <c r="C113" s="64">
        <f aca="true" t="shared" si="43" ref="C113:J113">SUM(C114:C115)</f>
        <v>45438.8</v>
      </c>
      <c r="D113" s="64">
        <f t="shared" si="43"/>
        <v>4173.6</v>
      </c>
      <c r="E113" s="64">
        <f t="shared" si="43"/>
        <v>1420</v>
      </c>
      <c r="F113" s="64">
        <f t="shared" si="43"/>
        <v>20000</v>
      </c>
      <c r="G113" s="64">
        <f t="shared" si="43"/>
        <v>4961.3</v>
      </c>
      <c r="H113" s="64">
        <f t="shared" si="43"/>
        <v>4961.3</v>
      </c>
      <c r="I113" s="64">
        <f t="shared" si="43"/>
        <v>4961.3</v>
      </c>
      <c r="J113" s="64">
        <f t="shared" si="43"/>
        <v>4961.3</v>
      </c>
      <c r="K113" s="110" t="s">
        <v>63</v>
      </c>
    </row>
    <row r="114" spans="1:11" ht="15">
      <c r="A114" s="63"/>
      <c r="B114" s="59" t="s">
        <v>4</v>
      </c>
      <c r="C114" s="65">
        <f>SUM(D114:J114)</f>
        <v>42094.4</v>
      </c>
      <c r="D114" s="65">
        <f aca="true" t="shared" si="44" ref="D114:J115">SUM(D144+D118)</f>
        <v>829.2</v>
      </c>
      <c r="E114" s="65">
        <f t="shared" si="44"/>
        <v>1420</v>
      </c>
      <c r="F114" s="65">
        <f t="shared" si="44"/>
        <v>20000</v>
      </c>
      <c r="G114" s="65">
        <f t="shared" si="44"/>
        <v>4961.3</v>
      </c>
      <c r="H114" s="65">
        <f t="shared" si="44"/>
        <v>4961.3</v>
      </c>
      <c r="I114" s="65">
        <f t="shared" si="44"/>
        <v>4961.3</v>
      </c>
      <c r="J114" s="65">
        <f t="shared" si="44"/>
        <v>4961.3</v>
      </c>
      <c r="K114" s="111"/>
    </row>
    <row r="115" spans="1:11" ht="15">
      <c r="A115" s="63"/>
      <c r="B115" s="59" t="s">
        <v>5</v>
      </c>
      <c r="C115" s="65">
        <f>SUM(D115:J115)</f>
        <v>3344.4</v>
      </c>
      <c r="D115" s="65">
        <f t="shared" si="44"/>
        <v>3344.4</v>
      </c>
      <c r="E115" s="65">
        <f t="shared" si="44"/>
        <v>0</v>
      </c>
      <c r="F115" s="65">
        <f t="shared" si="44"/>
        <v>0</v>
      </c>
      <c r="G115" s="65">
        <f t="shared" si="44"/>
        <v>0</v>
      </c>
      <c r="H115" s="65">
        <f t="shared" si="44"/>
        <v>0</v>
      </c>
      <c r="I115" s="65">
        <f t="shared" si="44"/>
        <v>0</v>
      </c>
      <c r="J115" s="65">
        <f t="shared" si="44"/>
        <v>0</v>
      </c>
      <c r="K115" s="111"/>
    </row>
    <row r="116" spans="1:11" ht="18.75" customHeight="1">
      <c r="A116" s="129" t="s">
        <v>11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1"/>
    </row>
    <row r="117" spans="1:11" ht="39" customHeight="1">
      <c r="A117" s="9"/>
      <c r="B117" s="30" t="s">
        <v>22</v>
      </c>
      <c r="C117" s="38">
        <f>SUM(D117:J117)</f>
        <v>18000</v>
      </c>
      <c r="D117" s="38">
        <f>SUM(D118:D119)</f>
        <v>0</v>
      </c>
      <c r="E117" s="38">
        <f aca="true" t="shared" si="45" ref="E117:J117">SUM(E118:E119)</f>
        <v>0</v>
      </c>
      <c r="F117" s="38">
        <f t="shared" si="45"/>
        <v>18000</v>
      </c>
      <c r="G117" s="38">
        <f t="shared" si="45"/>
        <v>0</v>
      </c>
      <c r="H117" s="38">
        <f t="shared" si="45"/>
        <v>0</v>
      </c>
      <c r="I117" s="38">
        <f t="shared" si="45"/>
        <v>0</v>
      </c>
      <c r="J117" s="38">
        <f t="shared" si="45"/>
        <v>0</v>
      </c>
      <c r="K117" s="135" t="s">
        <v>63</v>
      </c>
    </row>
    <row r="118" spans="1:11" ht="12.75" customHeight="1">
      <c r="A118" s="9"/>
      <c r="B118" s="12" t="s">
        <v>4</v>
      </c>
      <c r="C118" s="25">
        <f>SUM(D118:J118)</f>
        <v>18000</v>
      </c>
      <c r="D118" s="27">
        <f aca="true" t="shared" si="46" ref="D118:I118">SUM(D122+D130+D133+D137+D140)</f>
        <v>0</v>
      </c>
      <c r="E118" s="27">
        <f t="shared" si="46"/>
        <v>0</v>
      </c>
      <c r="F118" s="27">
        <f t="shared" si="46"/>
        <v>18000</v>
      </c>
      <c r="G118" s="27">
        <f t="shared" si="46"/>
        <v>0</v>
      </c>
      <c r="H118" s="27">
        <f t="shared" si="46"/>
        <v>0</v>
      </c>
      <c r="I118" s="27">
        <f t="shared" si="46"/>
        <v>0</v>
      </c>
      <c r="J118" s="25">
        <v>0</v>
      </c>
      <c r="K118" s="138"/>
    </row>
    <row r="119" spans="1:11" ht="12.75" customHeight="1">
      <c r="A119" s="9"/>
      <c r="B119" s="31" t="s">
        <v>5</v>
      </c>
      <c r="C119" s="24">
        <f>SUM(D119:J119)</f>
        <v>0</v>
      </c>
      <c r="D119" s="27">
        <f>SUM(D123+D134+D141)</f>
        <v>0</v>
      </c>
      <c r="E119" s="27">
        <f aca="true" t="shared" si="47" ref="E119:J119">SUM(E123+E134+E141)</f>
        <v>0</v>
      </c>
      <c r="F119" s="27">
        <f t="shared" si="47"/>
        <v>0</v>
      </c>
      <c r="G119" s="27">
        <f t="shared" si="47"/>
        <v>0</v>
      </c>
      <c r="H119" s="27">
        <f t="shared" si="47"/>
        <v>0</v>
      </c>
      <c r="I119" s="27">
        <f t="shared" si="47"/>
        <v>0</v>
      </c>
      <c r="J119" s="27">
        <f t="shared" si="47"/>
        <v>0</v>
      </c>
      <c r="K119" s="136"/>
    </row>
    <row r="120" spans="1:11" ht="28.5" customHeight="1">
      <c r="A120" s="123" t="s">
        <v>74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5"/>
    </row>
    <row r="121" spans="1:11" ht="12.75" customHeight="1">
      <c r="A121" s="9"/>
      <c r="B121" s="11" t="s">
        <v>18</v>
      </c>
      <c r="C121" s="33">
        <f>SUM(C122:C123)</f>
        <v>8000</v>
      </c>
      <c r="D121" s="33">
        <f>SUM(D122:D123)</f>
        <v>0</v>
      </c>
      <c r="E121" s="33">
        <f aca="true" t="shared" si="48" ref="E121:J121">SUM(E122:E123)</f>
        <v>0</v>
      </c>
      <c r="F121" s="33">
        <f t="shared" si="48"/>
        <v>8000</v>
      </c>
      <c r="G121" s="33">
        <f t="shared" si="48"/>
        <v>0</v>
      </c>
      <c r="H121" s="33">
        <f t="shared" si="48"/>
        <v>0</v>
      </c>
      <c r="I121" s="33">
        <f t="shared" si="48"/>
        <v>0</v>
      </c>
      <c r="J121" s="33">
        <f t="shared" si="48"/>
        <v>0</v>
      </c>
      <c r="K121" s="135">
        <v>27</v>
      </c>
    </row>
    <row r="122" spans="1:11" ht="12.75" customHeight="1">
      <c r="A122" s="9"/>
      <c r="B122" s="12" t="s">
        <v>4</v>
      </c>
      <c r="C122" s="34">
        <f>SUM(D122:J122)</f>
        <v>8000</v>
      </c>
      <c r="D122" s="34">
        <v>0</v>
      </c>
      <c r="E122" s="34">
        <v>0</v>
      </c>
      <c r="F122" s="27">
        <f>SUM(F126)</f>
        <v>8000</v>
      </c>
      <c r="G122" s="35">
        <v>0</v>
      </c>
      <c r="H122" s="35">
        <f aca="true" t="shared" si="49" ref="H122:J123">SUM(G122)</f>
        <v>0</v>
      </c>
      <c r="I122" s="35">
        <f t="shared" si="49"/>
        <v>0</v>
      </c>
      <c r="J122" s="35">
        <f t="shared" si="49"/>
        <v>0</v>
      </c>
      <c r="K122" s="138"/>
    </row>
    <row r="123" spans="1:11" ht="12.75" customHeight="1">
      <c r="A123" s="9"/>
      <c r="B123" s="12" t="s">
        <v>5</v>
      </c>
      <c r="C123" s="34">
        <f>SUM(D123:J123)</f>
        <v>0</v>
      </c>
      <c r="D123" s="34">
        <v>0</v>
      </c>
      <c r="E123" s="34">
        <v>0</v>
      </c>
      <c r="F123" s="27">
        <v>0</v>
      </c>
      <c r="G123" s="35">
        <v>0</v>
      </c>
      <c r="H123" s="35">
        <f t="shared" si="49"/>
        <v>0</v>
      </c>
      <c r="I123" s="35">
        <f t="shared" si="49"/>
        <v>0</v>
      </c>
      <c r="J123" s="35">
        <f t="shared" si="49"/>
        <v>0</v>
      </c>
      <c r="K123" s="136"/>
    </row>
    <row r="124" spans="1:11" ht="12.75" customHeight="1">
      <c r="A124" s="142" t="s">
        <v>124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4"/>
    </row>
    <row r="125" spans="1:11" ht="12.75" customHeight="1">
      <c r="A125" s="4"/>
      <c r="B125" s="45" t="s">
        <v>43</v>
      </c>
      <c r="C125" s="52">
        <f aca="true" t="shared" si="50" ref="C125:J125">SUM(C126)</f>
        <v>8000</v>
      </c>
      <c r="D125" s="52">
        <f t="shared" si="50"/>
        <v>0</v>
      </c>
      <c r="E125" s="52">
        <f t="shared" si="50"/>
        <v>0</v>
      </c>
      <c r="F125" s="52">
        <f t="shared" si="50"/>
        <v>8000</v>
      </c>
      <c r="G125" s="52">
        <f t="shared" si="50"/>
        <v>0</v>
      </c>
      <c r="H125" s="46">
        <f t="shared" si="50"/>
        <v>0</v>
      </c>
      <c r="I125" s="46">
        <f t="shared" si="50"/>
        <v>0</v>
      </c>
      <c r="J125" s="46">
        <f t="shared" si="50"/>
        <v>0</v>
      </c>
      <c r="K125" s="132">
        <v>27</v>
      </c>
    </row>
    <row r="126" spans="1:11" ht="12.75" customHeight="1">
      <c r="A126" s="4"/>
      <c r="B126" s="12" t="s">
        <v>4</v>
      </c>
      <c r="C126" s="27">
        <f>SUM(D126:J126)</f>
        <v>8000</v>
      </c>
      <c r="D126" s="27">
        <v>0</v>
      </c>
      <c r="E126" s="27">
        <v>0</v>
      </c>
      <c r="F126" s="27">
        <v>8000</v>
      </c>
      <c r="G126" s="27">
        <v>0</v>
      </c>
      <c r="H126" s="27">
        <v>0</v>
      </c>
      <c r="I126" s="27">
        <f>SUM(H126)</f>
        <v>0</v>
      </c>
      <c r="J126" s="27">
        <f>SUM(I126)</f>
        <v>0</v>
      </c>
      <c r="K126" s="133"/>
    </row>
    <row r="127" spans="1:11" ht="12.75" customHeight="1">
      <c r="A127" s="9"/>
      <c r="B127" s="12" t="s">
        <v>5</v>
      </c>
      <c r="C127" s="27">
        <f>SUM(D127:J127)</f>
        <v>0</v>
      </c>
      <c r="D127" s="24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134"/>
    </row>
    <row r="128" spans="1:11" ht="12.75" customHeight="1">
      <c r="A128" s="145" t="s">
        <v>76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5"/>
    </row>
    <row r="129" spans="1:11" ht="12.75" customHeight="1">
      <c r="A129" s="9"/>
      <c r="B129" s="11" t="s">
        <v>18</v>
      </c>
      <c r="C129" s="38">
        <f>SUM(D129:J129)</f>
        <v>0</v>
      </c>
      <c r="D129" s="36">
        <f>SUM(D130)</f>
        <v>0</v>
      </c>
      <c r="E129" s="36">
        <f aca="true" t="shared" si="51" ref="E129:J129">SUM(E130)</f>
        <v>0</v>
      </c>
      <c r="F129" s="36">
        <f t="shared" si="51"/>
        <v>0</v>
      </c>
      <c r="G129" s="36">
        <f t="shared" si="51"/>
        <v>0</v>
      </c>
      <c r="H129" s="36">
        <f t="shared" si="51"/>
        <v>0</v>
      </c>
      <c r="I129" s="36">
        <f t="shared" si="51"/>
        <v>0</v>
      </c>
      <c r="J129" s="36">
        <f t="shared" si="51"/>
        <v>0</v>
      </c>
      <c r="K129" s="135">
        <v>30</v>
      </c>
    </row>
    <row r="130" spans="1:11" ht="12.75" customHeight="1">
      <c r="A130" s="9"/>
      <c r="B130" s="48" t="s">
        <v>4</v>
      </c>
      <c r="C130" s="94">
        <f>SUM(D130:J130)</f>
        <v>0</v>
      </c>
      <c r="D130" s="95">
        <v>0</v>
      </c>
      <c r="E130" s="95">
        <v>0</v>
      </c>
      <c r="F130" s="92">
        <v>0</v>
      </c>
      <c r="G130" s="92">
        <v>0</v>
      </c>
      <c r="H130" s="92">
        <f>SUM(G130)</f>
        <v>0</v>
      </c>
      <c r="I130" s="92">
        <f>SUM(H130)</f>
        <v>0</v>
      </c>
      <c r="J130" s="92">
        <f>SUM(I130)</f>
        <v>0</v>
      </c>
      <c r="K130" s="136"/>
    </row>
    <row r="131" spans="1:11" ht="12.75" customHeight="1">
      <c r="A131" s="123" t="s">
        <v>114</v>
      </c>
      <c r="B131" s="151"/>
      <c r="C131" s="151"/>
      <c r="D131" s="151"/>
      <c r="E131" s="151"/>
      <c r="F131" s="151"/>
      <c r="G131" s="151"/>
      <c r="H131" s="151"/>
      <c r="I131" s="151"/>
      <c r="J131" s="151"/>
      <c r="K131" s="152"/>
    </row>
    <row r="132" spans="1:11" ht="12.75" customHeight="1">
      <c r="A132" s="4"/>
      <c r="B132" s="11" t="s">
        <v>18</v>
      </c>
      <c r="C132" s="33">
        <f>SUM(C133:C134)</f>
        <v>7000</v>
      </c>
      <c r="D132" s="33">
        <f>SUM(D133:D134)</f>
        <v>0</v>
      </c>
      <c r="E132" s="33">
        <f aca="true" t="shared" si="52" ref="E132:J132">SUM(E133:E134)</f>
        <v>0</v>
      </c>
      <c r="F132" s="33">
        <f t="shared" si="52"/>
        <v>7000</v>
      </c>
      <c r="G132" s="33">
        <f t="shared" si="52"/>
        <v>0</v>
      </c>
      <c r="H132" s="33">
        <f t="shared" si="52"/>
        <v>0</v>
      </c>
      <c r="I132" s="33">
        <f t="shared" si="52"/>
        <v>0</v>
      </c>
      <c r="J132" s="33">
        <f t="shared" si="52"/>
        <v>0</v>
      </c>
      <c r="K132" s="135">
        <v>31</v>
      </c>
    </row>
    <row r="133" spans="1:11" ht="12.75" customHeight="1">
      <c r="A133" s="4"/>
      <c r="B133" s="12" t="s">
        <v>4</v>
      </c>
      <c r="C133" s="34">
        <f>SUM(D133:J133)</f>
        <v>7000</v>
      </c>
      <c r="D133" s="34">
        <v>0</v>
      </c>
      <c r="E133" s="34">
        <v>0</v>
      </c>
      <c r="F133" s="27">
        <v>7000</v>
      </c>
      <c r="G133" s="35">
        <v>0</v>
      </c>
      <c r="H133" s="35">
        <f aca="true" t="shared" si="53" ref="H133:J134">SUM(G133)</f>
        <v>0</v>
      </c>
      <c r="I133" s="35">
        <f t="shared" si="53"/>
        <v>0</v>
      </c>
      <c r="J133" s="35">
        <f t="shared" si="53"/>
        <v>0</v>
      </c>
      <c r="K133" s="138"/>
    </row>
    <row r="134" spans="1:11" ht="12.75" customHeight="1">
      <c r="A134" s="4"/>
      <c r="B134" s="12" t="s">
        <v>5</v>
      </c>
      <c r="C134" s="34">
        <f>SUM(D134:J134)</f>
        <v>0</v>
      </c>
      <c r="D134" s="34">
        <v>0</v>
      </c>
      <c r="E134" s="34">
        <v>0</v>
      </c>
      <c r="F134" s="27">
        <v>0</v>
      </c>
      <c r="G134" s="35">
        <v>0</v>
      </c>
      <c r="H134" s="35">
        <f t="shared" si="53"/>
        <v>0</v>
      </c>
      <c r="I134" s="35">
        <f t="shared" si="53"/>
        <v>0</v>
      </c>
      <c r="J134" s="35">
        <f t="shared" si="53"/>
        <v>0</v>
      </c>
      <c r="K134" s="136"/>
    </row>
    <row r="135" spans="1:11" ht="12.75" customHeight="1">
      <c r="A135" s="145" t="s">
        <v>104</v>
      </c>
      <c r="B135" s="124"/>
      <c r="C135" s="124"/>
      <c r="D135" s="124"/>
      <c r="E135" s="124"/>
      <c r="F135" s="124"/>
      <c r="G135" s="124"/>
      <c r="H135" s="124"/>
      <c r="I135" s="124"/>
      <c r="J135" s="124"/>
      <c r="K135" s="125"/>
    </row>
    <row r="136" spans="1:11" ht="12.75" customHeight="1">
      <c r="A136" s="9"/>
      <c r="B136" s="11" t="s">
        <v>18</v>
      </c>
      <c r="C136" s="38">
        <f>SUM(D136:J136)</f>
        <v>0</v>
      </c>
      <c r="D136" s="36">
        <f>SUM(D137)</f>
        <v>0</v>
      </c>
      <c r="E136" s="36">
        <f aca="true" t="shared" si="54" ref="E136:J136">SUM(E137)</f>
        <v>0</v>
      </c>
      <c r="F136" s="36">
        <f t="shared" si="54"/>
        <v>0</v>
      </c>
      <c r="G136" s="36">
        <f t="shared" si="54"/>
        <v>0</v>
      </c>
      <c r="H136" s="36">
        <f t="shared" si="54"/>
        <v>0</v>
      </c>
      <c r="I136" s="36">
        <f t="shared" si="54"/>
        <v>0</v>
      </c>
      <c r="J136" s="36">
        <f t="shared" si="54"/>
        <v>0</v>
      </c>
      <c r="K136" s="154" t="s">
        <v>96</v>
      </c>
    </row>
    <row r="137" spans="1:11" ht="12.75" customHeight="1">
      <c r="A137" s="9"/>
      <c r="B137" s="48" t="s">
        <v>4</v>
      </c>
      <c r="C137" s="94">
        <f>SUM(D137:J137)</f>
        <v>0</v>
      </c>
      <c r="D137" s="95">
        <v>0</v>
      </c>
      <c r="E137" s="95">
        <v>0</v>
      </c>
      <c r="F137" s="92">
        <v>0</v>
      </c>
      <c r="G137" s="92">
        <v>0</v>
      </c>
      <c r="H137" s="92">
        <f>SUM(G137)</f>
        <v>0</v>
      </c>
      <c r="I137" s="92">
        <f>SUM(H137)</f>
        <v>0</v>
      </c>
      <c r="J137" s="92">
        <f>SUM(I137)</f>
        <v>0</v>
      </c>
      <c r="K137" s="155"/>
    </row>
    <row r="138" spans="1:11" ht="12.75" customHeight="1">
      <c r="A138" s="123" t="s">
        <v>115</v>
      </c>
      <c r="B138" s="151"/>
      <c r="C138" s="151"/>
      <c r="D138" s="151"/>
      <c r="E138" s="151"/>
      <c r="F138" s="151"/>
      <c r="G138" s="151"/>
      <c r="H138" s="151"/>
      <c r="I138" s="151"/>
      <c r="J138" s="151"/>
      <c r="K138" s="152"/>
    </row>
    <row r="139" spans="1:11" ht="12.75" customHeight="1">
      <c r="A139" s="4"/>
      <c r="B139" s="11" t="s">
        <v>18</v>
      </c>
      <c r="C139" s="33">
        <f>SUM(C140:C141)</f>
        <v>3000</v>
      </c>
      <c r="D139" s="33">
        <f>SUM(D140:D141)</f>
        <v>0</v>
      </c>
      <c r="E139" s="33">
        <f aca="true" t="shared" si="55" ref="E139:J139">SUM(E140:E141)</f>
        <v>0</v>
      </c>
      <c r="F139" s="33">
        <f t="shared" si="55"/>
        <v>3000</v>
      </c>
      <c r="G139" s="33">
        <f t="shared" si="55"/>
        <v>0</v>
      </c>
      <c r="H139" s="33">
        <f t="shared" si="55"/>
        <v>0</v>
      </c>
      <c r="I139" s="33">
        <f t="shared" si="55"/>
        <v>0</v>
      </c>
      <c r="J139" s="33">
        <f t="shared" si="55"/>
        <v>0</v>
      </c>
      <c r="K139" s="135">
        <v>33</v>
      </c>
    </row>
    <row r="140" spans="1:11" ht="12.75" customHeight="1">
      <c r="A140" s="4"/>
      <c r="B140" s="12" t="s">
        <v>4</v>
      </c>
      <c r="C140" s="34">
        <f>SUM(D140:J140)</f>
        <v>3000</v>
      </c>
      <c r="D140" s="34">
        <v>0</v>
      </c>
      <c r="E140" s="34">
        <v>0</v>
      </c>
      <c r="F140" s="27">
        <v>3000</v>
      </c>
      <c r="G140" s="35">
        <v>0</v>
      </c>
      <c r="H140" s="35">
        <v>0</v>
      </c>
      <c r="I140" s="35">
        <f>SUM(H140)</f>
        <v>0</v>
      </c>
      <c r="J140" s="35">
        <f>SUM(I140)</f>
        <v>0</v>
      </c>
      <c r="K140" s="138"/>
    </row>
    <row r="141" spans="1:11" ht="12.75" customHeight="1">
      <c r="A141" s="4"/>
      <c r="B141" s="12" t="s">
        <v>5</v>
      </c>
      <c r="C141" s="34">
        <f>SUM(D141:J141)</f>
        <v>0</v>
      </c>
      <c r="D141" s="34">
        <v>0</v>
      </c>
      <c r="E141" s="34">
        <v>0</v>
      </c>
      <c r="F141" s="27">
        <v>0</v>
      </c>
      <c r="G141" s="35">
        <v>0</v>
      </c>
      <c r="H141" s="35">
        <f>SUM(G141)</f>
        <v>0</v>
      </c>
      <c r="I141" s="35">
        <f>SUM(H141)</f>
        <v>0</v>
      </c>
      <c r="J141" s="35">
        <f>SUM(I141)</f>
        <v>0</v>
      </c>
      <c r="K141" s="136"/>
    </row>
    <row r="142" spans="1:11" ht="15" customHeight="1">
      <c r="A142" s="129" t="s">
        <v>12</v>
      </c>
      <c r="B142" s="130"/>
      <c r="C142" s="130"/>
      <c r="D142" s="130"/>
      <c r="E142" s="130"/>
      <c r="F142" s="130"/>
      <c r="G142" s="130"/>
      <c r="H142" s="130"/>
      <c r="I142" s="130"/>
      <c r="J142" s="130"/>
      <c r="K142" s="131"/>
    </row>
    <row r="143" spans="1:11" ht="15">
      <c r="A143" s="9"/>
      <c r="B143" s="11" t="s">
        <v>29</v>
      </c>
      <c r="C143" s="36">
        <f aca="true" t="shared" si="56" ref="C143:J143">SUM(C144:C145)</f>
        <v>27438.8</v>
      </c>
      <c r="D143" s="36">
        <f t="shared" si="56"/>
        <v>4173.6</v>
      </c>
      <c r="E143" s="36">
        <f t="shared" si="56"/>
        <v>1420</v>
      </c>
      <c r="F143" s="36">
        <f t="shared" si="56"/>
        <v>2000</v>
      </c>
      <c r="G143" s="36">
        <f t="shared" si="56"/>
        <v>4961.3</v>
      </c>
      <c r="H143" s="36">
        <f t="shared" si="56"/>
        <v>4961.3</v>
      </c>
      <c r="I143" s="36">
        <f t="shared" si="56"/>
        <v>4961.3</v>
      </c>
      <c r="J143" s="36">
        <f t="shared" si="56"/>
        <v>4961.3</v>
      </c>
      <c r="K143" s="135" t="s">
        <v>63</v>
      </c>
    </row>
    <row r="144" spans="1:11" ht="15">
      <c r="A144" s="9"/>
      <c r="B144" s="12" t="s">
        <v>4</v>
      </c>
      <c r="C144" s="37">
        <f>SUM(D144:J144)</f>
        <v>24094.399999999998</v>
      </c>
      <c r="D144" s="37">
        <f>SUM(D148+D152)</f>
        <v>829.2</v>
      </c>
      <c r="E144" s="37">
        <f aca="true" t="shared" si="57" ref="E144:J144">SUM(E148+E152)</f>
        <v>1420</v>
      </c>
      <c r="F144" s="37">
        <f t="shared" si="57"/>
        <v>2000</v>
      </c>
      <c r="G144" s="37">
        <f t="shared" si="57"/>
        <v>4961.3</v>
      </c>
      <c r="H144" s="37">
        <f t="shared" si="57"/>
        <v>4961.3</v>
      </c>
      <c r="I144" s="37">
        <f t="shared" si="57"/>
        <v>4961.3</v>
      </c>
      <c r="J144" s="37">
        <f t="shared" si="57"/>
        <v>4961.3</v>
      </c>
      <c r="K144" s="138"/>
    </row>
    <row r="145" spans="1:11" ht="15">
      <c r="A145" s="9"/>
      <c r="B145" s="31" t="s">
        <v>5</v>
      </c>
      <c r="C145" s="37">
        <f>SUM(D145:J145)</f>
        <v>3344.4</v>
      </c>
      <c r="D145" s="37">
        <f>SUM(D149+D153)</f>
        <v>3344.4</v>
      </c>
      <c r="E145" s="37">
        <f aca="true" t="shared" si="58" ref="E145:J145">SUM(E149+E153)</f>
        <v>0</v>
      </c>
      <c r="F145" s="37">
        <f t="shared" si="58"/>
        <v>0</v>
      </c>
      <c r="G145" s="37">
        <f t="shared" si="58"/>
        <v>0</v>
      </c>
      <c r="H145" s="37">
        <f t="shared" si="58"/>
        <v>0</v>
      </c>
      <c r="I145" s="37">
        <f t="shared" si="58"/>
        <v>0</v>
      </c>
      <c r="J145" s="37">
        <f t="shared" si="58"/>
        <v>0</v>
      </c>
      <c r="K145" s="138"/>
    </row>
    <row r="146" spans="1:11" ht="40.5" customHeight="1">
      <c r="A146" s="123" t="s">
        <v>72</v>
      </c>
      <c r="B146" s="124"/>
      <c r="C146" s="124"/>
      <c r="D146" s="124"/>
      <c r="E146" s="124"/>
      <c r="F146" s="124"/>
      <c r="G146" s="124"/>
      <c r="H146" s="124"/>
      <c r="I146" s="124"/>
      <c r="J146" s="124"/>
      <c r="K146" s="125"/>
    </row>
    <row r="147" spans="1:11" ht="15">
      <c r="A147" s="10"/>
      <c r="B147" s="11" t="s">
        <v>31</v>
      </c>
      <c r="C147" s="33">
        <f aca="true" t="shared" si="59" ref="C147:J147">SUM(C148:C149)</f>
        <v>24882.600000000002</v>
      </c>
      <c r="D147" s="33">
        <f t="shared" si="59"/>
        <v>3037.4</v>
      </c>
      <c r="E147" s="33">
        <f t="shared" si="59"/>
        <v>0</v>
      </c>
      <c r="F147" s="33">
        <f t="shared" si="59"/>
        <v>2000</v>
      </c>
      <c r="G147" s="33">
        <f t="shared" si="59"/>
        <v>4961.3</v>
      </c>
      <c r="H147" s="33">
        <f t="shared" si="59"/>
        <v>4961.3</v>
      </c>
      <c r="I147" s="33">
        <f t="shared" si="59"/>
        <v>4961.3</v>
      </c>
      <c r="J147" s="33">
        <f t="shared" si="59"/>
        <v>4961.3</v>
      </c>
      <c r="K147" s="132">
        <v>28</v>
      </c>
    </row>
    <row r="148" spans="1:11" ht="15">
      <c r="A148" s="9"/>
      <c r="B148" s="12" t="s">
        <v>4</v>
      </c>
      <c r="C148" s="41">
        <f>SUM(D148:J148)</f>
        <v>22126.2</v>
      </c>
      <c r="D148" s="41">
        <v>281</v>
      </c>
      <c r="E148" s="41">
        <v>0</v>
      </c>
      <c r="F148" s="41">
        <v>2000</v>
      </c>
      <c r="G148" s="41">
        <v>4961.3</v>
      </c>
      <c r="H148" s="27">
        <v>4961.3</v>
      </c>
      <c r="I148" s="27">
        <f aca="true" t="shared" si="60" ref="H148:J149">SUM(H148)</f>
        <v>4961.3</v>
      </c>
      <c r="J148" s="27">
        <f t="shared" si="60"/>
        <v>4961.3</v>
      </c>
      <c r="K148" s="133"/>
    </row>
    <row r="149" spans="1:11" ht="15">
      <c r="A149" s="9"/>
      <c r="B149" s="12" t="s">
        <v>5</v>
      </c>
      <c r="C149" s="41">
        <f>SUM(D149:J149)</f>
        <v>2756.4</v>
      </c>
      <c r="D149" s="41">
        <v>2756.4</v>
      </c>
      <c r="E149" s="41">
        <v>0</v>
      </c>
      <c r="F149" s="41">
        <v>0</v>
      </c>
      <c r="G149" s="41">
        <v>0</v>
      </c>
      <c r="H149" s="27">
        <f t="shared" si="60"/>
        <v>0</v>
      </c>
      <c r="I149" s="27">
        <f t="shared" si="60"/>
        <v>0</v>
      </c>
      <c r="J149" s="27">
        <f t="shared" si="60"/>
        <v>0</v>
      </c>
      <c r="K149" s="133"/>
    </row>
    <row r="150" spans="1:11" ht="30" customHeight="1">
      <c r="A150" s="123" t="s">
        <v>74</v>
      </c>
      <c r="B150" s="124"/>
      <c r="C150" s="124"/>
      <c r="D150" s="124"/>
      <c r="E150" s="124"/>
      <c r="F150" s="124"/>
      <c r="G150" s="124"/>
      <c r="H150" s="124"/>
      <c r="I150" s="124"/>
      <c r="J150" s="124"/>
      <c r="K150" s="125"/>
    </row>
    <row r="151" spans="1:11" ht="15">
      <c r="A151" s="9"/>
      <c r="B151" s="11" t="s">
        <v>18</v>
      </c>
      <c r="C151" s="33">
        <f>SUM(C152:C153)</f>
        <v>2556.2</v>
      </c>
      <c r="D151" s="33">
        <f>SUM(D152:D153)</f>
        <v>1136.2</v>
      </c>
      <c r="E151" s="33">
        <f aca="true" t="shared" si="61" ref="E151:J151">SUM(E152:E153)</f>
        <v>1420</v>
      </c>
      <c r="F151" s="33">
        <f t="shared" si="61"/>
        <v>0</v>
      </c>
      <c r="G151" s="33">
        <f t="shared" si="61"/>
        <v>0</v>
      </c>
      <c r="H151" s="33">
        <f t="shared" si="61"/>
        <v>0</v>
      </c>
      <c r="I151" s="33">
        <f t="shared" si="61"/>
        <v>0</v>
      </c>
      <c r="J151" s="33">
        <f t="shared" si="61"/>
        <v>0</v>
      </c>
      <c r="K151" s="135">
        <v>27</v>
      </c>
    </row>
    <row r="152" spans="1:11" ht="15">
      <c r="A152" s="9"/>
      <c r="B152" s="12" t="s">
        <v>4</v>
      </c>
      <c r="C152" s="34">
        <f>SUM(D152:J152)</f>
        <v>1968.2</v>
      </c>
      <c r="D152" s="34">
        <v>548.2</v>
      </c>
      <c r="E152" s="34">
        <v>1420</v>
      </c>
      <c r="F152" s="27">
        <v>0</v>
      </c>
      <c r="G152" s="35">
        <v>0</v>
      </c>
      <c r="H152" s="35">
        <f aca="true" t="shared" si="62" ref="H152:J153">SUM(G152)</f>
        <v>0</v>
      </c>
      <c r="I152" s="35">
        <f t="shared" si="62"/>
        <v>0</v>
      </c>
      <c r="J152" s="35">
        <f t="shared" si="62"/>
        <v>0</v>
      </c>
      <c r="K152" s="138"/>
    </row>
    <row r="153" spans="1:11" ht="15">
      <c r="A153" s="9"/>
      <c r="B153" s="12" t="s">
        <v>5</v>
      </c>
      <c r="C153" s="34">
        <f>SUM(D153:J153)</f>
        <v>588</v>
      </c>
      <c r="D153" s="34">
        <v>588</v>
      </c>
      <c r="E153" s="34">
        <v>0</v>
      </c>
      <c r="F153" s="27">
        <v>0</v>
      </c>
      <c r="G153" s="35">
        <v>0</v>
      </c>
      <c r="H153" s="35">
        <f t="shared" si="62"/>
        <v>0</v>
      </c>
      <c r="I153" s="35">
        <f t="shared" si="62"/>
        <v>0</v>
      </c>
      <c r="J153" s="35">
        <f t="shared" si="62"/>
        <v>0</v>
      </c>
      <c r="K153" s="136"/>
    </row>
    <row r="154" spans="1:11" ht="17.25" customHeight="1">
      <c r="A154" s="126" t="s">
        <v>13</v>
      </c>
      <c r="B154" s="127"/>
      <c r="C154" s="127"/>
      <c r="D154" s="127"/>
      <c r="E154" s="127"/>
      <c r="F154" s="127"/>
      <c r="G154" s="127"/>
      <c r="H154" s="127"/>
      <c r="I154" s="127"/>
      <c r="J154" s="127"/>
      <c r="K154" s="128"/>
    </row>
    <row r="155" spans="1:11" ht="37.5" customHeight="1">
      <c r="A155" s="63"/>
      <c r="B155" s="62" t="s">
        <v>14</v>
      </c>
      <c r="C155" s="69">
        <f>SUM(D155:J155)</f>
        <v>33558.5</v>
      </c>
      <c r="D155" s="69">
        <f>SUM(D156:D157)</f>
        <v>4991.9</v>
      </c>
      <c r="E155" s="69">
        <f aca="true" t="shared" si="63" ref="E155:J155">SUM(E156:E157)</f>
        <v>1541.6</v>
      </c>
      <c r="F155" s="69">
        <f t="shared" si="63"/>
        <v>1565</v>
      </c>
      <c r="G155" s="69">
        <f t="shared" si="63"/>
        <v>5615</v>
      </c>
      <c r="H155" s="69">
        <f t="shared" si="63"/>
        <v>6615</v>
      </c>
      <c r="I155" s="69">
        <f t="shared" si="63"/>
        <v>6615</v>
      </c>
      <c r="J155" s="69">
        <f t="shared" si="63"/>
        <v>6615</v>
      </c>
      <c r="K155" s="149" t="s">
        <v>63</v>
      </c>
    </row>
    <row r="156" spans="1:11" ht="15">
      <c r="A156" s="63"/>
      <c r="B156" s="59" t="s">
        <v>4</v>
      </c>
      <c r="C156" s="68">
        <f>SUM(D156:J156)</f>
        <v>30558.5</v>
      </c>
      <c r="D156" s="68">
        <f>SUM(D160+D165+D169+D172)</f>
        <v>1991.9</v>
      </c>
      <c r="E156" s="68">
        <f aca="true" t="shared" si="64" ref="E156:J156">SUM(E160+E165+E169+E172)</f>
        <v>1541.6</v>
      </c>
      <c r="F156" s="68">
        <f t="shared" si="64"/>
        <v>1565</v>
      </c>
      <c r="G156" s="68">
        <f t="shared" si="64"/>
        <v>5615</v>
      </c>
      <c r="H156" s="68">
        <f t="shared" si="64"/>
        <v>6615</v>
      </c>
      <c r="I156" s="68">
        <f t="shared" si="64"/>
        <v>6615</v>
      </c>
      <c r="J156" s="68">
        <f t="shared" si="64"/>
        <v>6615</v>
      </c>
      <c r="K156" s="150"/>
    </row>
    <row r="157" spans="1:11" ht="15">
      <c r="A157" s="63"/>
      <c r="B157" s="78" t="s">
        <v>5</v>
      </c>
      <c r="C157" s="68">
        <f>SUM(D157:J157)</f>
        <v>3000</v>
      </c>
      <c r="D157" s="68">
        <f>SUM(D161+D166)</f>
        <v>3000</v>
      </c>
      <c r="E157" s="68">
        <f aca="true" t="shared" si="65" ref="E157:J157">SUM(E161+E166)</f>
        <v>0</v>
      </c>
      <c r="F157" s="68">
        <f t="shared" si="65"/>
        <v>0</v>
      </c>
      <c r="G157" s="68">
        <f t="shared" si="65"/>
        <v>0</v>
      </c>
      <c r="H157" s="68">
        <f t="shared" si="65"/>
        <v>0</v>
      </c>
      <c r="I157" s="68">
        <f t="shared" si="65"/>
        <v>0</v>
      </c>
      <c r="J157" s="68">
        <f t="shared" si="65"/>
        <v>0</v>
      </c>
      <c r="K157" s="153"/>
    </row>
    <row r="158" spans="1:11" ht="31.5" customHeight="1">
      <c r="A158" s="145" t="s">
        <v>73</v>
      </c>
      <c r="B158" s="124"/>
      <c r="C158" s="124"/>
      <c r="D158" s="124"/>
      <c r="E158" s="124"/>
      <c r="F158" s="124"/>
      <c r="G158" s="124"/>
      <c r="H158" s="124"/>
      <c r="I158" s="124"/>
      <c r="J158" s="124"/>
      <c r="K158" s="125"/>
    </row>
    <row r="159" spans="1:11" ht="15">
      <c r="A159" s="9"/>
      <c r="B159" s="11" t="s">
        <v>18</v>
      </c>
      <c r="C159" s="28">
        <f>SUM(D159:J159)</f>
        <v>19030</v>
      </c>
      <c r="D159" s="33">
        <f aca="true" t="shared" si="66" ref="D159:J159">SUM(D160:D161)</f>
        <v>4200</v>
      </c>
      <c r="E159" s="33">
        <f t="shared" si="66"/>
        <v>1100</v>
      </c>
      <c r="F159" s="33">
        <f t="shared" si="66"/>
        <v>1500</v>
      </c>
      <c r="G159" s="33">
        <f t="shared" si="66"/>
        <v>2307.5</v>
      </c>
      <c r="H159" s="33">
        <f t="shared" si="66"/>
        <v>3307.5</v>
      </c>
      <c r="I159" s="33">
        <f t="shared" si="66"/>
        <v>3307.5</v>
      </c>
      <c r="J159" s="33">
        <f t="shared" si="66"/>
        <v>3307.5</v>
      </c>
      <c r="K159" s="135" t="s">
        <v>95</v>
      </c>
    </row>
    <row r="160" spans="1:11" ht="15">
      <c r="A160" s="9"/>
      <c r="B160" s="12" t="s">
        <v>4</v>
      </c>
      <c r="C160" s="27">
        <f>SUM(D160:J160)</f>
        <v>16030</v>
      </c>
      <c r="D160" s="34">
        <v>1200</v>
      </c>
      <c r="E160" s="34">
        <v>1100</v>
      </c>
      <c r="F160" s="34">
        <v>1500</v>
      </c>
      <c r="G160" s="34">
        <v>2307.5</v>
      </c>
      <c r="H160" s="27">
        <v>3307.5</v>
      </c>
      <c r="I160" s="27">
        <f>SUM(H160)</f>
        <v>3307.5</v>
      </c>
      <c r="J160" s="27">
        <f>SUM(I160)</f>
        <v>3307.5</v>
      </c>
      <c r="K160" s="138"/>
    </row>
    <row r="161" spans="1:11" ht="15">
      <c r="A161" s="9"/>
      <c r="B161" s="12" t="s">
        <v>5</v>
      </c>
      <c r="C161" s="27">
        <f>SUM(D161:J161)</f>
        <v>3000</v>
      </c>
      <c r="D161" s="34">
        <v>3000</v>
      </c>
      <c r="E161" s="34">
        <f aca="true" t="shared" si="67" ref="E161:J161">SUM(E162)</f>
        <v>0</v>
      </c>
      <c r="F161" s="34">
        <f t="shared" si="67"/>
        <v>0</v>
      </c>
      <c r="G161" s="34">
        <f t="shared" si="67"/>
        <v>0</v>
      </c>
      <c r="H161" s="34">
        <f t="shared" si="67"/>
        <v>0</v>
      </c>
      <c r="I161" s="34">
        <f t="shared" si="67"/>
        <v>0</v>
      </c>
      <c r="J161" s="34">
        <f t="shared" si="67"/>
        <v>0</v>
      </c>
      <c r="K161" s="136"/>
    </row>
    <row r="162" spans="1:11" ht="15">
      <c r="A162" s="4"/>
      <c r="B162" s="59" t="s">
        <v>57</v>
      </c>
      <c r="C162" s="27">
        <f>SUM(D162:J162)</f>
        <v>0</v>
      </c>
      <c r="D162" s="51">
        <v>0</v>
      </c>
      <c r="E162" s="27">
        <v>0</v>
      </c>
      <c r="F162" s="27">
        <v>0</v>
      </c>
      <c r="G162" s="35">
        <f>SUM(F162)</f>
        <v>0</v>
      </c>
      <c r="H162" s="35">
        <f>SUM(G162)</f>
        <v>0</v>
      </c>
      <c r="I162" s="35">
        <f>SUM(H162)</f>
        <v>0</v>
      </c>
      <c r="J162" s="35">
        <f>SUM(I162)</f>
        <v>0</v>
      </c>
      <c r="K162" s="54"/>
    </row>
    <row r="163" spans="1:11" ht="28.5" customHeight="1">
      <c r="A163" s="123" t="s">
        <v>74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5"/>
    </row>
    <row r="164" spans="1:11" ht="15">
      <c r="A164" s="9"/>
      <c r="B164" s="11" t="s">
        <v>18</v>
      </c>
      <c r="C164" s="33">
        <f>SUM(C165:C166)</f>
        <v>13821.9</v>
      </c>
      <c r="D164" s="33">
        <f>SUM(D165:D166)</f>
        <v>411.9</v>
      </c>
      <c r="E164" s="33">
        <f aca="true" t="shared" si="68" ref="E164:J164">SUM(E165:E166)</f>
        <v>180</v>
      </c>
      <c r="F164" s="33">
        <f t="shared" si="68"/>
        <v>0</v>
      </c>
      <c r="G164" s="33">
        <f t="shared" si="68"/>
        <v>3307.5</v>
      </c>
      <c r="H164" s="33">
        <f t="shared" si="68"/>
        <v>3307.5</v>
      </c>
      <c r="I164" s="33">
        <f t="shared" si="68"/>
        <v>3307.5</v>
      </c>
      <c r="J164" s="33">
        <f t="shared" si="68"/>
        <v>3307.5</v>
      </c>
      <c r="K164" s="135">
        <v>27</v>
      </c>
    </row>
    <row r="165" spans="1:11" ht="15">
      <c r="A165" s="9"/>
      <c r="B165" s="12" t="s">
        <v>4</v>
      </c>
      <c r="C165" s="34">
        <f>SUM(D165:J165)</f>
        <v>13821.9</v>
      </c>
      <c r="D165" s="34">
        <v>411.9</v>
      </c>
      <c r="E165" s="34">
        <v>180</v>
      </c>
      <c r="F165" s="27">
        <v>0</v>
      </c>
      <c r="G165" s="35">
        <v>3307.5</v>
      </c>
      <c r="H165" s="35">
        <v>3307.5</v>
      </c>
      <c r="I165" s="35">
        <f aca="true" t="shared" si="69" ref="H165:J166">SUM(H165)</f>
        <v>3307.5</v>
      </c>
      <c r="J165" s="35">
        <f t="shared" si="69"/>
        <v>3307.5</v>
      </c>
      <c r="K165" s="138"/>
    </row>
    <row r="166" spans="1:11" ht="15">
      <c r="A166" s="9"/>
      <c r="B166" s="12" t="s">
        <v>5</v>
      </c>
      <c r="C166" s="34">
        <f>SUM(D166:J166)</f>
        <v>0</v>
      </c>
      <c r="D166" s="34">
        <v>0</v>
      </c>
      <c r="E166" s="34">
        <v>0</v>
      </c>
      <c r="F166" s="27">
        <v>0</v>
      </c>
      <c r="G166" s="35">
        <v>0</v>
      </c>
      <c r="H166" s="35">
        <f t="shared" si="69"/>
        <v>0</v>
      </c>
      <c r="I166" s="35">
        <f t="shared" si="69"/>
        <v>0</v>
      </c>
      <c r="J166" s="35">
        <f t="shared" si="69"/>
        <v>0</v>
      </c>
      <c r="K166" s="136"/>
    </row>
    <row r="167" spans="1:11" ht="15">
      <c r="A167" s="145" t="s">
        <v>75</v>
      </c>
      <c r="B167" s="124"/>
      <c r="C167" s="124"/>
      <c r="D167" s="124"/>
      <c r="E167" s="124"/>
      <c r="F167" s="124"/>
      <c r="G167" s="124"/>
      <c r="H167" s="124"/>
      <c r="I167" s="124"/>
      <c r="J167" s="124"/>
      <c r="K167" s="125"/>
    </row>
    <row r="168" spans="1:11" ht="15">
      <c r="A168" s="9"/>
      <c r="B168" s="11" t="s">
        <v>18</v>
      </c>
      <c r="C168" s="38">
        <f>SUM(D168:J168)</f>
        <v>380</v>
      </c>
      <c r="D168" s="36">
        <f>SUM(D169)</f>
        <v>380</v>
      </c>
      <c r="E168" s="36">
        <f aca="true" t="shared" si="70" ref="E168:J168">SUM(E169)</f>
        <v>0</v>
      </c>
      <c r="F168" s="36">
        <f t="shared" si="70"/>
        <v>0</v>
      </c>
      <c r="G168" s="36">
        <f t="shared" si="70"/>
        <v>0</v>
      </c>
      <c r="H168" s="36">
        <f t="shared" si="70"/>
        <v>0</v>
      </c>
      <c r="I168" s="36">
        <f t="shared" si="70"/>
        <v>0</v>
      </c>
      <c r="J168" s="36">
        <f t="shared" si="70"/>
        <v>0</v>
      </c>
      <c r="K168" s="135">
        <v>29</v>
      </c>
    </row>
    <row r="169" spans="1:11" ht="15">
      <c r="A169" s="44"/>
      <c r="B169" s="48" t="s">
        <v>4</v>
      </c>
      <c r="C169" s="94">
        <f>SUM(D169:J169)</f>
        <v>380</v>
      </c>
      <c r="D169" s="95">
        <v>380</v>
      </c>
      <c r="E169" s="95">
        <v>0</v>
      </c>
      <c r="F169" s="92">
        <v>0</v>
      </c>
      <c r="G169" s="92">
        <f>SUM(F169)</f>
        <v>0</v>
      </c>
      <c r="H169" s="92">
        <f>SUM(G169)</f>
        <v>0</v>
      </c>
      <c r="I169" s="92">
        <f>SUM(H169)</f>
        <v>0</v>
      </c>
      <c r="J169" s="92">
        <f>SUM(I169)</f>
        <v>0</v>
      </c>
      <c r="K169" s="138"/>
    </row>
    <row r="170" spans="1:11" ht="15">
      <c r="A170" s="145" t="s">
        <v>105</v>
      </c>
      <c r="B170" s="124"/>
      <c r="C170" s="124"/>
      <c r="D170" s="124"/>
      <c r="E170" s="124"/>
      <c r="F170" s="124"/>
      <c r="G170" s="124"/>
      <c r="H170" s="124"/>
      <c r="I170" s="124"/>
      <c r="J170" s="124"/>
      <c r="K170" s="125"/>
    </row>
    <row r="171" spans="1:11" ht="15">
      <c r="A171" s="9"/>
      <c r="B171" s="11" t="s">
        <v>18</v>
      </c>
      <c r="C171" s="38">
        <f>SUM(D171:J171)</f>
        <v>326.6</v>
      </c>
      <c r="D171" s="36">
        <f>SUM(D172)</f>
        <v>0</v>
      </c>
      <c r="E171" s="36">
        <f aca="true" t="shared" si="71" ref="E171:J171">SUM(E172)</f>
        <v>261.6</v>
      </c>
      <c r="F171" s="36">
        <f t="shared" si="71"/>
        <v>65</v>
      </c>
      <c r="G171" s="36">
        <f t="shared" si="71"/>
        <v>0</v>
      </c>
      <c r="H171" s="36">
        <f t="shared" si="71"/>
        <v>0</v>
      </c>
      <c r="I171" s="36">
        <f t="shared" si="71"/>
        <v>0</v>
      </c>
      <c r="J171" s="36">
        <f t="shared" si="71"/>
        <v>0</v>
      </c>
      <c r="K171" s="135">
        <v>34.35</v>
      </c>
    </row>
    <row r="172" spans="1:11" ht="15">
      <c r="A172" s="9"/>
      <c r="B172" s="12" t="s">
        <v>4</v>
      </c>
      <c r="C172" s="39">
        <f>SUM(D172:J172)</f>
        <v>326.6</v>
      </c>
      <c r="D172" s="37">
        <v>0</v>
      </c>
      <c r="E172" s="37">
        <v>261.6</v>
      </c>
      <c r="F172" s="35">
        <v>65</v>
      </c>
      <c r="G172" s="35">
        <v>0</v>
      </c>
      <c r="H172" s="35">
        <v>0</v>
      </c>
      <c r="I172" s="35">
        <f>SUM(H172)</f>
        <v>0</v>
      </c>
      <c r="J172" s="35">
        <f>SUM(I172)</f>
        <v>0</v>
      </c>
      <c r="K172" s="138"/>
    </row>
    <row r="173" spans="1:11" ht="14.25" customHeight="1">
      <c r="A173" s="146" t="s">
        <v>20</v>
      </c>
      <c r="B173" s="147"/>
      <c r="C173" s="147"/>
      <c r="D173" s="147"/>
      <c r="E173" s="147"/>
      <c r="F173" s="147"/>
      <c r="G173" s="147"/>
      <c r="H173" s="147"/>
      <c r="I173" s="147"/>
      <c r="J173" s="147"/>
      <c r="K173" s="148"/>
    </row>
    <row r="174" spans="1:11" ht="27">
      <c r="A174" s="63"/>
      <c r="B174" s="62" t="s">
        <v>32</v>
      </c>
      <c r="C174" s="64">
        <f>SUM(C175:C175)</f>
        <v>2797.6</v>
      </c>
      <c r="D174" s="64">
        <f>SUM(D175)</f>
        <v>774.1</v>
      </c>
      <c r="E174" s="64">
        <f aca="true" t="shared" si="72" ref="E174:J174">SUM(E175)</f>
        <v>881.1</v>
      </c>
      <c r="F174" s="64">
        <f t="shared" si="72"/>
        <v>300</v>
      </c>
      <c r="G174" s="64">
        <f t="shared" si="72"/>
        <v>210.6</v>
      </c>
      <c r="H174" s="64">
        <f t="shared" si="72"/>
        <v>210.6</v>
      </c>
      <c r="I174" s="64">
        <f t="shared" si="72"/>
        <v>210.6</v>
      </c>
      <c r="J174" s="64">
        <f t="shared" si="72"/>
        <v>210.6</v>
      </c>
      <c r="K174" s="110" t="s">
        <v>63</v>
      </c>
    </row>
    <row r="175" spans="1:11" ht="15">
      <c r="A175" s="63"/>
      <c r="B175" s="59" t="s">
        <v>4</v>
      </c>
      <c r="C175" s="60">
        <f>SUM(D175:J175)</f>
        <v>2797.6</v>
      </c>
      <c r="D175" s="60">
        <f>SUM(D187)</f>
        <v>774.1</v>
      </c>
      <c r="E175" s="60">
        <f aca="true" t="shared" si="73" ref="E175:J175">SUM(E187)</f>
        <v>881.1</v>
      </c>
      <c r="F175" s="60">
        <f t="shared" si="73"/>
        <v>300</v>
      </c>
      <c r="G175" s="60">
        <f t="shared" si="73"/>
        <v>210.6</v>
      </c>
      <c r="H175" s="60">
        <f t="shared" si="73"/>
        <v>210.6</v>
      </c>
      <c r="I175" s="60">
        <f t="shared" si="73"/>
        <v>210.6</v>
      </c>
      <c r="J175" s="60">
        <f t="shared" si="73"/>
        <v>210.6</v>
      </c>
      <c r="K175" s="112"/>
    </row>
    <row r="176" spans="1:11" ht="15" customHeight="1">
      <c r="A176" s="126" t="s">
        <v>10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8"/>
    </row>
    <row r="177" spans="1:11" ht="40.5">
      <c r="A177" s="63"/>
      <c r="B177" s="62" t="s">
        <v>28</v>
      </c>
      <c r="C177" s="70">
        <v>0</v>
      </c>
      <c r="D177" s="70">
        <v>0</v>
      </c>
      <c r="E177" s="70">
        <v>0</v>
      </c>
      <c r="F177" s="70">
        <v>0</v>
      </c>
      <c r="G177" s="70">
        <v>0</v>
      </c>
      <c r="H177" s="70">
        <v>0</v>
      </c>
      <c r="I177" s="71">
        <v>0</v>
      </c>
      <c r="J177" s="71">
        <v>0</v>
      </c>
      <c r="K177" s="158" t="s">
        <v>63</v>
      </c>
    </row>
    <row r="178" spans="1:11" ht="15">
      <c r="A178" s="63"/>
      <c r="B178" s="59" t="s">
        <v>4</v>
      </c>
      <c r="C178" s="72">
        <v>0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159"/>
    </row>
    <row r="179" spans="1:11" ht="15" customHeight="1">
      <c r="A179" s="129" t="s">
        <v>11</v>
      </c>
      <c r="B179" s="130"/>
      <c r="C179" s="130"/>
      <c r="D179" s="130"/>
      <c r="E179" s="130"/>
      <c r="F179" s="130"/>
      <c r="G179" s="130"/>
      <c r="H179" s="130"/>
      <c r="I179" s="130"/>
      <c r="J179" s="130"/>
      <c r="K179" s="131"/>
    </row>
    <row r="180" spans="1:11" ht="51" customHeight="1">
      <c r="A180" s="9"/>
      <c r="B180" s="11" t="s">
        <v>30</v>
      </c>
      <c r="C180" s="21">
        <f>SUM(C181)</f>
        <v>0</v>
      </c>
      <c r="D180" s="21">
        <f aca="true" t="shared" si="74" ref="D180:J180">SUM(D181)</f>
        <v>0</v>
      </c>
      <c r="E180" s="21">
        <f t="shared" si="74"/>
        <v>0</v>
      </c>
      <c r="F180" s="21">
        <f t="shared" si="74"/>
        <v>0</v>
      </c>
      <c r="G180" s="21">
        <f t="shared" si="74"/>
        <v>0</v>
      </c>
      <c r="H180" s="21">
        <f t="shared" si="74"/>
        <v>0</v>
      </c>
      <c r="I180" s="21">
        <f t="shared" si="74"/>
        <v>0</v>
      </c>
      <c r="J180" s="21">
        <f t="shared" si="74"/>
        <v>0</v>
      </c>
      <c r="K180" s="135" t="s">
        <v>63</v>
      </c>
    </row>
    <row r="181" spans="1:11" ht="15">
      <c r="A181" s="9"/>
      <c r="B181" s="17" t="s">
        <v>4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36"/>
    </row>
    <row r="182" spans="1:11" ht="12" customHeight="1">
      <c r="A182" s="129" t="s">
        <v>12</v>
      </c>
      <c r="B182" s="130"/>
      <c r="C182" s="130"/>
      <c r="D182" s="130"/>
      <c r="E182" s="130"/>
      <c r="F182" s="130"/>
      <c r="G182" s="130"/>
      <c r="H182" s="130"/>
      <c r="I182" s="130"/>
      <c r="J182" s="130"/>
      <c r="K182" s="131"/>
    </row>
    <row r="183" spans="1:11" ht="15">
      <c r="A183" s="10"/>
      <c r="B183" s="11" t="s">
        <v>31</v>
      </c>
      <c r="C183" s="22">
        <f>SUM(A185)</f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132" t="s">
        <v>63</v>
      </c>
    </row>
    <row r="184" spans="1:11" ht="15">
      <c r="A184" s="9"/>
      <c r="B184" s="17" t="s">
        <v>4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34"/>
    </row>
    <row r="185" spans="1:11" ht="12" customHeight="1">
      <c r="A185" s="129" t="s">
        <v>13</v>
      </c>
      <c r="B185" s="130"/>
      <c r="C185" s="130"/>
      <c r="D185" s="130"/>
      <c r="E185" s="130"/>
      <c r="F185" s="130"/>
      <c r="G185" s="130"/>
      <c r="H185" s="130"/>
      <c r="I185" s="130"/>
      <c r="J185" s="130"/>
      <c r="K185" s="131"/>
    </row>
    <row r="186" spans="1:11" ht="15">
      <c r="A186" s="73"/>
      <c r="B186" s="62" t="s">
        <v>18</v>
      </c>
      <c r="C186" s="64">
        <f aca="true" t="shared" si="75" ref="C186:J186">SUM(C187:C187)</f>
        <v>2797.6</v>
      </c>
      <c r="D186" s="64">
        <f t="shared" si="75"/>
        <v>774.1</v>
      </c>
      <c r="E186" s="64">
        <f t="shared" si="75"/>
        <v>881.1</v>
      </c>
      <c r="F186" s="64">
        <f t="shared" si="75"/>
        <v>300</v>
      </c>
      <c r="G186" s="64">
        <f t="shared" si="75"/>
        <v>210.6</v>
      </c>
      <c r="H186" s="64">
        <f t="shared" si="75"/>
        <v>210.6</v>
      </c>
      <c r="I186" s="64">
        <f t="shared" si="75"/>
        <v>210.6</v>
      </c>
      <c r="J186" s="64">
        <f t="shared" si="75"/>
        <v>210.6</v>
      </c>
      <c r="K186" s="156" t="s">
        <v>63</v>
      </c>
    </row>
    <row r="187" spans="1:11" ht="15">
      <c r="A187" s="63"/>
      <c r="B187" s="59" t="s">
        <v>4</v>
      </c>
      <c r="C187" s="60">
        <f>SUM(D187:J187)</f>
        <v>2797.6</v>
      </c>
      <c r="D187" s="60">
        <f>SUM(D190)</f>
        <v>774.1</v>
      </c>
      <c r="E187" s="60">
        <f aca="true" t="shared" si="76" ref="E187:J187">SUM(E190)</f>
        <v>881.1</v>
      </c>
      <c r="F187" s="60">
        <f t="shared" si="76"/>
        <v>300</v>
      </c>
      <c r="G187" s="60">
        <f t="shared" si="76"/>
        <v>210.6</v>
      </c>
      <c r="H187" s="60">
        <f t="shared" si="76"/>
        <v>210.6</v>
      </c>
      <c r="I187" s="60">
        <f t="shared" si="76"/>
        <v>210.6</v>
      </c>
      <c r="J187" s="60">
        <f t="shared" si="76"/>
        <v>210.6</v>
      </c>
      <c r="K187" s="157"/>
    </row>
    <row r="188" spans="1:11" ht="12.75" customHeight="1">
      <c r="A188" s="145" t="s">
        <v>77</v>
      </c>
      <c r="B188" s="124"/>
      <c r="C188" s="124"/>
      <c r="D188" s="124"/>
      <c r="E188" s="124"/>
      <c r="F188" s="124"/>
      <c r="G188" s="124"/>
      <c r="H188" s="124"/>
      <c r="I188" s="124"/>
      <c r="J188" s="124"/>
      <c r="K188" s="125"/>
    </row>
    <row r="189" spans="1:11" ht="15">
      <c r="A189" s="10"/>
      <c r="B189" s="11" t="s">
        <v>31</v>
      </c>
      <c r="C189" s="28">
        <f>SUM(D189:J189)</f>
        <v>2797.6</v>
      </c>
      <c r="D189" s="28">
        <f>SUM(D190)</f>
        <v>774.1</v>
      </c>
      <c r="E189" s="28">
        <f aca="true" t="shared" si="77" ref="E189:J189">SUM(E190)</f>
        <v>881.1</v>
      </c>
      <c r="F189" s="28">
        <f t="shared" si="77"/>
        <v>300</v>
      </c>
      <c r="G189" s="28">
        <f t="shared" si="77"/>
        <v>210.6</v>
      </c>
      <c r="H189" s="28">
        <f t="shared" si="77"/>
        <v>210.6</v>
      </c>
      <c r="I189" s="28">
        <f t="shared" si="77"/>
        <v>210.6</v>
      </c>
      <c r="J189" s="28">
        <f t="shared" si="77"/>
        <v>210.6</v>
      </c>
      <c r="K189" s="132">
        <v>39</v>
      </c>
    </row>
    <row r="190" spans="1:11" ht="15">
      <c r="A190" s="44"/>
      <c r="B190" s="48" t="s">
        <v>4</v>
      </c>
      <c r="C190" s="53">
        <f>SUM(D190:J190)</f>
        <v>2797.6</v>
      </c>
      <c r="D190" s="27">
        <v>774.1</v>
      </c>
      <c r="E190" s="27">
        <v>881.1</v>
      </c>
      <c r="F190" s="27">
        <v>300</v>
      </c>
      <c r="G190" s="27">
        <v>210.6</v>
      </c>
      <c r="H190" s="27">
        <v>210.6</v>
      </c>
      <c r="I190" s="27">
        <f>SUM(H190)</f>
        <v>210.6</v>
      </c>
      <c r="J190" s="27">
        <f>SUM(I190)</f>
        <v>210.6</v>
      </c>
      <c r="K190" s="133"/>
    </row>
    <row r="191" spans="1:11" ht="18" customHeight="1">
      <c r="A191" s="146" t="s">
        <v>69</v>
      </c>
      <c r="B191" s="147"/>
      <c r="C191" s="147"/>
      <c r="D191" s="147"/>
      <c r="E191" s="147"/>
      <c r="F191" s="147"/>
      <c r="G191" s="147"/>
      <c r="H191" s="147"/>
      <c r="I191" s="147"/>
      <c r="J191" s="147"/>
      <c r="K191" s="148"/>
    </row>
    <row r="192" spans="1:11" ht="27">
      <c r="A192" s="63"/>
      <c r="B192" s="62" t="s">
        <v>33</v>
      </c>
      <c r="C192" s="74">
        <f>SUM(C193:C195)</f>
        <v>511234.4</v>
      </c>
      <c r="D192" s="74">
        <f aca="true" t="shared" si="78" ref="D192:J192">SUM(D193:D195)</f>
        <v>223750</v>
      </c>
      <c r="E192" s="74">
        <f t="shared" si="78"/>
        <v>267296.1</v>
      </c>
      <c r="F192" s="74">
        <f t="shared" si="78"/>
        <v>20188.3</v>
      </c>
      <c r="G192" s="75">
        <f t="shared" si="78"/>
        <v>0</v>
      </c>
      <c r="H192" s="75">
        <f t="shared" si="78"/>
        <v>0</v>
      </c>
      <c r="I192" s="75">
        <f t="shared" si="78"/>
        <v>0</v>
      </c>
      <c r="J192" s="75">
        <f t="shared" si="78"/>
        <v>0</v>
      </c>
      <c r="K192" s="110" t="s">
        <v>63</v>
      </c>
    </row>
    <row r="193" spans="1:11" ht="15">
      <c r="A193" s="63"/>
      <c r="B193" s="59" t="s">
        <v>4</v>
      </c>
      <c r="C193" s="60">
        <f>SUM(D193:J193)</f>
        <v>109815.40000000001</v>
      </c>
      <c r="D193" s="60">
        <f>SUM(D198+D216)</f>
        <v>40275</v>
      </c>
      <c r="E193" s="60">
        <f aca="true" t="shared" si="79" ref="E193:J193">SUM(E198+E216)</f>
        <v>49352.100000000006</v>
      </c>
      <c r="F193" s="60">
        <f t="shared" si="79"/>
        <v>20188.3</v>
      </c>
      <c r="G193" s="60">
        <f t="shared" si="79"/>
        <v>0</v>
      </c>
      <c r="H193" s="60">
        <f t="shared" si="79"/>
        <v>0</v>
      </c>
      <c r="I193" s="60">
        <f t="shared" si="79"/>
        <v>0</v>
      </c>
      <c r="J193" s="60">
        <f t="shared" si="79"/>
        <v>0</v>
      </c>
      <c r="K193" s="111"/>
    </row>
    <row r="194" spans="1:11" ht="15">
      <c r="A194" s="63"/>
      <c r="B194" s="59" t="s">
        <v>5</v>
      </c>
      <c r="C194" s="60">
        <f>SUM(D194:J194)</f>
        <v>233101.4</v>
      </c>
      <c r="D194" s="60">
        <f>SUM(D199)</f>
        <v>101657</v>
      </c>
      <c r="E194" s="60">
        <f aca="true" t="shared" si="80" ref="E194:J194">SUM(E199)</f>
        <v>131444.4</v>
      </c>
      <c r="F194" s="60">
        <f t="shared" si="80"/>
        <v>0</v>
      </c>
      <c r="G194" s="76">
        <f t="shared" si="80"/>
        <v>0</v>
      </c>
      <c r="H194" s="76">
        <f t="shared" si="80"/>
        <v>0</v>
      </c>
      <c r="I194" s="76">
        <f t="shared" si="80"/>
        <v>0</v>
      </c>
      <c r="J194" s="76">
        <f t="shared" si="80"/>
        <v>0</v>
      </c>
      <c r="K194" s="111"/>
    </row>
    <row r="195" spans="1:11" ht="15">
      <c r="A195" s="63"/>
      <c r="B195" s="59" t="s">
        <v>57</v>
      </c>
      <c r="C195" s="60">
        <f>SUM(D195:J195)</f>
        <v>168317.6</v>
      </c>
      <c r="D195" s="60">
        <f>SUM(D200)</f>
        <v>81818</v>
      </c>
      <c r="E195" s="60">
        <f aca="true" t="shared" si="81" ref="E195:J195">SUM(E200)</f>
        <v>86499.6</v>
      </c>
      <c r="F195" s="60">
        <f t="shared" si="81"/>
        <v>0</v>
      </c>
      <c r="G195" s="76">
        <f t="shared" si="81"/>
        <v>0</v>
      </c>
      <c r="H195" s="76">
        <f t="shared" si="81"/>
        <v>0</v>
      </c>
      <c r="I195" s="76">
        <f t="shared" si="81"/>
        <v>0</v>
      </c>
      <c r="J195" s="76">
        <f t="shared" si="81"/>
        <v>0</v>
      </c>
      <c r="K195" s="112"/>
    </row>
    <row r="196" spans="1:11" ht="15" customHeight="1">
      <c r="A196" s="126" t="s">
        <v>10</v>
      </c>
      <c r="B196" s="127"/>
      <c r="C196" s="127"/>
      <c r="D196" s="127"/>
      <c r="E196" s="127"/>
      <c r="F196" s="127"/>
      <c r="G196" s="127"/>
      <c r="H196" s="127"/>
      <c r="I196" s="127"/>
      <c r="J196" s="127"/>
      <c r="K196" s="128"/>
    </row>
    <row r="197" spans="1:11" ht="40.5">
      <c r="A197" s="63"/>
      <c r="B197" s="62" t="s">
        <v>28</v>
      </c>
      <c r="C197" s="74">
        <f>SUM(C198:C200)</f>
        <v>507323.6</v>
      </c>
      <c r="D197" s="74">
        <f>SUM(D198:D200)</f>
        <v>223750</v>
      </c>
      <c r="E197" s="74">
        <f aca="true" t="shared" si="82" ref="E197:J197">SUM(E198:E200)</f>
        <v>265785.30000000005</v>
      </c>
      <c r="F197" s="74">
        <f t="shared" si="82"/>
        <v>17788.3</v>
      </c>
      <c r="G197" s="75">
        <f t="shared" si="82"/>
        <v>0</v>
      </c>
      <c r="H197" s="75">
        <f t="shared" si="82"/>
        <v>0</v>
      </c>
      <c r="I197" s="75">
        <f t="shared" si="82"/>
        <v>0</v>
      </c>
      <c r="J197" s="75">
        <f t="shared" si="82"/>
        <v>0</v>
      </c>
      <c r="K197" s="158" t="s">
        <v>63</v>
      </c>
    </row>
    <row r="198" spans="1:11" ht="15">
      <c r="A198" s="63"/>
      <c r="B198" s="59" t="s">
        <v>4</v>
      </c>
      <c r="C198" s="60">
        <f>SUM(D198:J198)</f>
        <v>105904.6</v>
      </c>
      <c r="D198" s="60">
        <f>SUM(D211)</f>
        <v>40275</v>
      </c>
      <c r="E198" s="60">
        <f aca="true" t="shared" si="83" ref="E198:J198">SUM(E211)</f>
        <v>47841.3</v>
      </c>
      <c r="F198" s="60">
        <f t="shared" si="83"/>
        <v>17788.3</v>
      </c>
      <c r="G198" s="60">
        <f t="shared" si="83"/>
        <v>0</v>
      </c>
      <c r="H198" s="60">
        <f t="shared" si="83"/>
        <v>0</v>
      </c>
      <c r="I198" s="60">
        <f t="shared" si="83"/>
        <v>0</v>
      </c>
      <c r="J198" s="60">
        <f t="shared" si="83"/>
        <v>0</v>
      </c>
      <c r="K198" s="165"/>
    </row>
    <row r="199" spans="1:11" ht="15">
      <c r="A199" s="63"/>
      <c r="B199" s="59" t="s">
        <v>5</v>
      </c>
      <c r="C199" s="60">
        <f>SUM(D199:J199)</f>
        <v>233101.4</v>
      </c>
      <c r="D199" s="60">
        <f>SUM(D212)</f>
        <v>101657</v>
      </c>
      <c r="E199" s="60">
        <f aca="true" t="shared" si="84" ref="E199:J199">SUM(E212)</f>
        <v>131444.4</v>
      </c>
      <c r="F199" s="60">
        <f t="shared" si="84"/>
        <v>0</v>
      </c>
      <c r="G199" s="60">
        <f t="shared" si="84"/>
        <v>0</v>
      </c>
      <c r="H199" s="60">
        <f t="shared" si="84"/>
        <v>0</v>
      </c>
      <c r="I199" s="60">
        <f t="shared" si="84"/>
        <v>0</v>
      </c>
      <c r="J199" s="60">
        <f t="shared" si="84"/>
        <v>0</v>
      </c>
      <c r="K199" s="165"/>
    </row>
    <row r="200" spans="1:11" ht="15">
      <c r="A200" s="63"/>
      <c r="B200" s="59" t="s">
        <v>57</v>
      </c>
      <c r="C200" s="60">
        <f>SUM(D200:J200)</f>
        <v>168317.6</v>
      </c>
      <c r="D200" s="60">
        <f>SUM(D213)</f>
        <v>81818</v>
      </c>
      <c r="E200" s="60">
        <f aca="true" t="shared" si="85" ref="E200:J200">SUM(E213)</f>
        <v>86499.6</v>
      </c>
      <c r="F200" s="60">
        <f t="shared" si="85"/>
        <v>0</v>
      </c>
      <c r="G200" s="60">
        <f t="shared" si="85"/>
        <v>0</v>
      </c>
      <c r="H200" s="60">
        <f t="shared" si="85"/>
        <v>0</v>
      </c>
      <c r="I200" s="60">
        <f t="shared" si="85"/>
        <v>0</v>
      </c>
      <c r="J200" s="60">
        <f t="shared" si="85"/>
        <v>0</v>
      </c>
      <c r="K200" s="159"/>
    </row>
    <row r="201" spans="1:11" ht="15">
      <c r="A201" s="129" t="s">
        <v>11</v>
      </c>
      <c r="B201" s="130"/>
      <c r="C201" s="130"/>
      <c r="D201" s="130"/>
      <c r="E201" s="130"/>
      <c r="F201" s="130"/>
      <c r="G201" s="130"/>
      <c r="H201" s="130"/>
      <c r="I201" s="130"/>
      <c r="J201" s="130"/>
      <c r="K201" s="131"/>
    </row>
    <row r="202" spans="1:11" ht="54">
      <c r="A202" s="9"/>
      <c r="B202" s="11" t="s">
        <v>30</v>
      </c>
      <c r="C202" s="21">
        <f>SUM(C203)</f>
        <v>0</v>
      </c>
      <c r="D202" s="21">
        <f aca="true" t="shared" si="86" ref="D202:J202">SUM(D203)</f>
        <v>0</v>
      </c>
      <c r="E202" s="21">
        <f t="shared" si="86"/>
        <v>0</v>
      </c>
      <c r="F202" s="21">
        <f t="shared" si="86"/>
        <v>0</v>
      </c>
      <c r="G202" s="21">
        <f t="shared" si="86"/>
        <v>0</v>
      </c>
      <c r="H202" s="21">
        <f t="shared" si="86"/>
        <v>0</v>
      </c>
      <c r="I202" s="21">
        <f t="shared" si="86"/>
        <v>0</v>
      </c>
      <c r="J202" s="21">
        <f t="shared" si="86"/>
        <v>0</v>
      </c>
      <c r="K202" s="135" t="s">
        <v>63</v>
      </c>
    </row>
    <row r="203" spans="1:11" ht="15">
      <c r="A203" s="9"/>
      <c r="B203" s="17" t="s">
        <v>4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36"/>
    </row>
    <row r="204" spans="1:11" ht="15">
      <c r="A204" s="129" t="s">
        <v>12</v>
      </c>
      <c r="B204" s="130"/>
      <c r="C204" s="130"/>
      <c r="D204" s="130"/>
      <c r="E204" s="130"/>
      <c r="F204" s="130"/>
      <c r="G204" s="130"/>
      <c r="H204" s="130"/>
      <c r="I204" s="130"/>
      <c r="J204" s="130"/>
      <c r="K204" s="131"/>
    </row>
    <row r="205" spans="1:11" ht="15">
      <c r="A205" s="10"/>
      <c r="B205" s="11" t="s">
        <v>31</v>
      </c>
      <c r="C205" s="28">
        <f>SUM(D205:J205)</f>
        <v>493763.50000000006</v>
      </c>
      <c r="D205" s="28">
        <f>SUM(D206:D208)</f>
        <v>210189.9</v>
      </c>
      <c r="E205" s="28">
        <f aca="true" t="shared" si="87" ref="E205:J205">SUM(E206:E208)</f>
        <v>265785.30000000005</v>
      </c>
      <c r="F205" s="28">
        <f t="shared" si="87"/>
        <v>17788.3</v>
      </c>
      <c r="G205" s="28">
        <f t="shared" si="87"/>
        <v>0</v>
      </c>
      <c r="H205" s="28">
        <f t="shared" si="87"/>
        <v>0</v>
      </c>
      <c r="I205" s="28">
        <f t="shared" si="87"/>
        <v>0</v>
      </c>
      <c r="J205" s="28">
        <f t="shared" si="87"/>
        <v>0</v>
      </c>
      <c r="K205" s="132" t="s">
        <v>63</v>
      </c>
    </row>
    <row r="206" spans="1:11" ht="15">
      <c r="A206" s="10"/>
      <c r="B206" s="59" t="s">
        <v>4</v>
      </c>
      <c r="C206" s="88">
        <f>SUM(D206:J206)</f>
        <v>105904.6</v>
      </c>
      <c r="D206" s="27">
        <f aca="true" t="shared" si="88" ref="D206:J206">SUM(D211)</f>
        <v>40275</v>
      </c>
      <c r="E206" s="27">
        <f t="shared" si="88"/>
        <v>47841.3</v>
      </c>
      <c r="F206" s="27">
        <f t="shared" si="88"/>
        <v>17788.3</v>
      </c>
      <c r="G206" s="27">
        <f t="shared" si="88"/>
        <v>0</v>
      </c>
      <c r="H206" s="27">
        <f t="shared" si="88"/>
        <v>0</v>
      </c>
      <c r="I206" s="27">
        <f t="shared" si="88"/>
        <v>0</v>
      </c>
      <c r="J206" s="27">
        <f t="shared" si="88"/>
        <v>0</v>
      </c>
      <c r="K206" s="163"/>
    </row>
    <row r="207" spans="1:11" ht="15">
      <c r="A207" s="10"/>
      <c r="B207" s="59" t="s">
        <v>5</v>
      </c>
      <c r="C207" s="88">
        <f>SUM(D207:J207)</f>
        <v>233101.4</v>
      </c>
      <c r="D207" s="27">
        <f>SUM(D212)</f>
        <v>101657</v>
      </c>
      <c r="E207" s="27">
        <f aca="true" t="shared" si="89" ref="E207:J207">SUM(E212)</f>
        <v>131444.4</v>
      </c>
      <c r="F207" s="27">
        <f t="shared" si="89"/>
        <v>0</v>
      </c>
      <c r="G207" s="27">
        <f t="shared" si="89"/>
        <v>0</v>
      </c>
      <c r="H207" s="27">
        <f t="shared" si="89"/>
        <v>0</v>
      </c>
      <c r="I207" s="27">
        <f t="shared" si="89"/>
        <v>0</v>
      </c>
      <c r="J207" s="27">
        <f t="shared" si="89"/>
        <v>0</v>
      </c>
      <c r="K207" s="163"/>
    </row>
    <row r="208" spans="1:11" ht="15">
      <c r="A208" s="9"/>
      <c r="B208" s="59" t="s">
        <v>57</v>
      </c>
      <c r="C208" s="88">
        <f>SUM(D208:J208)</f>
        <v>154757.5</v>
      </c>
      <c r="D208" s="88">
        <v>68257.9</v>
      </c>
      <c r="E208" s="88">
        <f aca="true" t="shared" si="90" ref="E208:J208">SUM(E213)</f>
        <v>86499.6</v>
      </c>
      <c r="F208" s="88">
        <f t="shared" si="90"/>
        <v>0</v>
      </c>
      <c r="G208" s="88">
        <f t="shared" si="90"/>
        <v>0</v>
      </c>
      <c r="H208" s="88">
        <f t="shared" si="90"/>
        <v>0</v>
      </c>
      <c r="I208" s="88">
        <f t="shared" si="90"/>
        <v>0</v>
      </c>
      <c r="J208" s="88">
        <f t="shared" si="90"/>
        <v>0</v>
      </c>
      <c r="K208" s="164"/>
    </row>
    <row r="209" spans="1:11" ht="15" customHeight="1">
      <c r="A209" s="123" t="s">
        <v>78</v>
      </c>
      <c r="B209" s="151"/>
      <c r="C209" s="151"/>
      <c r="D209" s="151"/>
      <c r="E209" s="151"/>
      <c r="F209" s="151"/>
      <c r="G209" s="151"/>
      <c r="H209" s="151"/>
      <c r="I209" s="151"/>
      <c r="J209" s="151"/>
      <c r="K209" s="152"/>
    </row>
    <row r="210" spans="1:11" ht="40.5">
      <c r="A210" s="9"/>
      <c r="B210" s="11" t="s">
        <v>28</v>
      </c>
      <c r="C210" s="28">
        <f>SUM(D210:J210)</f>
        <v>507323.60000000003</v>
      </c>
      <c r="D210" s="26">
        <f>SUM(D211:D213)</f>
        <v>223750</v>
      </c>
      <c r="E210" s="26">
        <f aca="true" t="shared" si="91" ref="E210:J210">SUM(E211:E213)</f>
        <v>265785.30000000005</v>
      </c>
      <c r="F210" s="26">
        <f t="shared" si="91"/>
        <v>17788.3</v>
      </c>
      <c r="G210" s="20">
        <f t="shared" si="91"/>
        <v>0</v>
      </c>
      <c r="H210" s="20">
        <f t="shared" si="91"/>
        <v>0</v>
      </c>
      <c r="I210" s="20">
        <f t="shared" si="91"/>
        <v>0</v>
      </c>
      <c r="J210" s="20">
        <f t="shared" si="91"/>
        <v>0</v>
      </c>
      <c r="K210" s="160">
        <v>43.45</v>
      </c>
    </row>
    <row r="211" spans="1:11" ht="15">
      <c r="A211" s="9"/>
      <c r="B211" s="12" t="s">
        <v>4</v>
      </c>
      <c r="C211" s="27">
        <f>SUM(D211:J211)</f>
        <v>105904.6</v>
      </c>
      <c r="D211" s="27">
        <v>40275</v>
      </c>
      <c r="E211" s="27">
        <v>47841.3</v>
      </c>
      <c r="F211" s="27">
        <v>17788.3</v>
      </c>
      <c r="G211" s="27">
        <v>0</v>
      </c>
      <c r="H211" s="27">
        <v>0</v>
      </c>
      <c r="I211" s="27">
        <v>0</v>
      </c>
      <c r="J211" s="27">
        <v>0</v>
      </c>
      <c r="K211" s="161"/>
    </row>
    <row r="212" spans="1:11" ht="15">
      <c r="A212" s="9"/>
      <c r="B212" s="12" t="s">
        <v>5</v>
      </c>
      <c r="C212" s="27">
        <f>SUM(D212:J212)</f>
        <v>233101.4</v>
      </c>
      <c r="D212" s="27">
        <v>101657</v>
      </c>
      <c r="E212" s="27">
        <v>131444.4</v>
      </c>
      <c r="F212" s="27">
        <v>0</v>
      </c>
      <c r="G212" s="25">
        <v>0</v>
      </c>
      <c r="H212" s="25">
        <v>0</v>
      </c>
      <c r="I212" s="25">
        <v>0</v>
      </c>
      <c r="J212" s="25">
        <v>0</v>
      </c>
      <c r="K212" s="161"/>
    </row>
    <row r="213" spans="1:11" ht="15">
      <c r="A213" s="9"/>
      <c r="B213" s="31" t="s">
        <v>57</v>
      </c>
      <c r="C213" s="27">
        <f>SUM(D213:J213)</f>
        <v>168317.6</v>
      </c>
      <c r="D213" s="27">
        <v>81818</v>
      </c>
      <c r="E213" s="27">
        <v>86499.6</v>
      </c>
      <c r="F213" s="27">
        <v>0</v>
      </c>
      <c r="G213" s="25">
        <v>0</v>
      </c>
      <c r="H213" s="25">
        <v>0</v>
      </c>
      <c r="I213" s="25">
        <v>0</v>
      </c>
      <c r="J213" s="25">
        <v>0</v>
      </c>
      <c r="K213" s="162"/>
    </row>
    <row r="214" spans="1:11" ht="15" customHeight="1">
      <c r="A214" s="126" t="s">
        <v>13</v>
      </c>
      <c r="B214" s="127"/>
      <c r="C214" s="127"/>
      <c r="D214" s="127"/>
      <c r="E214" s="127"/>
      <c r="F214" s="127"/>
      <c r="G214" s="127"/>
      <c r="H214" s="127"/>
      <c r="I214" s="127"/>
      <c r="J214" s="127"/>
      <c r="K214" s="128"/>
    </row>
    <row r="215" spans="1:11" ht="15">
      <c r="A215" s="73"/>
      <c r="B215" s="62" t="s">
        <v>34</v>
      </c>
      <c r="C215" s="32">
        <f>SUM(D215:J215)</f>
        <v>3910.8</v>
      </c>
      <c r="D215" s="64">
        <f>SUM(D216)</f>
        <v>0</v>
      </c>
      <c r="E215" s="64">
        <f aca="true" t="shared" si="92" ref="E215:J215">SUM(E216)</f>
        <v>1510.8</v>
      </c>
      <c r="F215" s="64">
        <f t="shared" si="92"/>
        <v>2400</v>
      </c>
      <c r="G215" s="64">
        <f t="shared" si="92"/>
        <v>0</v>
      </c>
      <c r="H215" s="64">
        <f t="shared" si="92"/>
        <v>0</v>
      </c>
      <c r="I215" s="64">
        <f t="shared" si="92"/>
        <v>0</v>
      </c>
      <c r="J215" s="64">
        <f t="shared" si="92"/>
        <v>0</v>
      </c>
      <c r="K215" s="156" t="s">
        <v>63</v>
      </c>
    </row>
    <row r="216" spans="1:11" ht="15">
      <c r="A216" s="63"/>
      <c r="B216" s="77" t="s">
        <v>4</v>
      </c>
      <c r="C216" s="97">
        <f aca="true" t="shared" si="93" ref="C216:J216">SUM(C219+C222)</f>
        <v>3910.8</v>
      </c>
      <c r="D216" s="97">
        <f t="shared" si="93"/>
        <v>0</v>
      </c>
      <c r="E216" s="97">
        <f t="shared" si="93"/>
        <v>1510.8</v>
      </c>
      <c r="F216" s="97">
        <f t="shared" si="93"/>
        <v>2400</v>
      </c>
      <c r="G216" s="97">
        <f t="shared" si="93"/>
        <v>0</v>
      </c>
      <c r="H216" s="97">
        <f t="shared" si="93"/>
        <v>0</v>
      </c>
      <c r="I216" s="97">
        <f t="shared" si="93"/>
        <v>0</v>
      </c>
      <c r="J216" s="97">
        <f t="shared" si="93"/>
        <v>0</v>
      </c>
      <c r="K216" s="157"/>
    </row>
    <row r="217" spans="1:12" ht="15.75" customHeight="1">
      <c r="A217" s="123" t="s">
        <v>79</v>
      </c>
      <c r="B217" s="151"/>
      <c r="C217" s="151"/>
      <c r="D217" s="151"/>
      <c r="E217" s="151"/>
      <c r="F217" s="151"/>
      <c r="G217" s="151"/>
      <c r="H217" s="151"/>
      <c r="I217" s="151"/>
      <c r="J217" s="151"/>
      <c r="K217" s="152"/>
      <c r="L217" s="96"/>
    </row>
    <row r="218" spans="1:12" ht="15.75" customHeight="1">
      <c r="A218" s="93"/>
      <c r="B218" s="11" t="s">
        <v>18</v>
      </c>
      <c r="C218" s="32">
        <f>SUM(D218:J218)</f>
        <v>3394.3</v>
      </c>
      <c r="D218" s="26">
        <f>SUM(D219)</f>
        <v>0</v>
      </c>
      <c r="E218" s="26">
        <f aca="true" t="shared" si="94" ref="E218:J218">SUM(E219)</f>
        <v>1394.3</v>
      </c>
      <c r="F218" s="26">
        <f t="shared" si="94"/>
        <v>2000</v>
      </c>
      <c r="G218" s="26">
        <f t="shared" si="94"/>
        <v>0</v>
      </c>
      <c r="H218" s="26">
        <f t="shared" si="94"/>
        <v>0</v>
      </c>
      <c r="I218" s="26">
        <f t="shared" si="94"/>
        <v>0</v>
      </c>
      <c r="J218" s="26">
        <f t="shared" si="94"/>
        <v>0</v>
      </c>
      <c r="K218" s="132">
        <v>46</v>
      </c>
      <c r="L218" s="96"/>
    </row>
    <row r="219" spans="1:12" ht="15.75" customHeight="1">
      <c r="A219" s="93"/>
      <c r="B219" s="12" t="s">
        <v>4</v>
      </c>
      <c r="C219" s="29">
        <f>SUM(D219:J219)</f>
        <v>3394.3</v>
      </c>
      <c r="D219" s="27">
        <v>0</v>
      </c>
      <c r="E219" s="27">
        <v>1394.3</v>
      </c>
      <c r="F219" s="27">
        <v>2000</v>
      </c>
      <c r="G219" s="27">
        <v>0</v>
      </c>
      <c r="H219" s="27">
        <v>0</v>
      </c>
      <c r="I219" s="27">
        <v>0</v>
      </c>
      <c r="J219" s="27">
        <v>0</v>
      </c>
      <c r="K219" s="134"/>
      <c r="L219" s="96"/>
    </row>
    <row r="220" spans="1:12" ht="15.75" customHeight="1">
      <c r="A220" s="123" t="s">
        <v>80</v>
      </c>
      <c r="B220" s="151"/>
      <c r="C220" s="151"/>
      <c r="D220" s="151"/>
      <c r="E220" s="151"/>
      <c r="F220" s="151"/>
      <c r="G220" s="151"/>
      <c r="H220" s="151"/>
      <c r="I220" s="151"/>
      <c r="J220" s="151"/>
      <c r="K220" s="152"/>
      <c r="L220" s="96"/>
    </row>
    <row r="221" spans="1:12" ht="15.75" customHeight="1">
      <c r="A221" s="93"/>
      <c r="B221" s="11" t="s">
        <v>18</v>
      </c>
      <c r="C221" s="32">
        <f>SUM(D221:J221)</f>
        <v>516.5</v>
      </c>
      <c r="D221" s="26">
        <f>SUM(D222)</f>
        <v>0</v>
      </c>
      <c r="E221" s="26">
        <f aca="true" t="shared" si="95" ref="E221:J221">SUM(E222)</f>
        <v>116.5</v>
      </c>
      <c r="F221" s="26">
        <f t="shared" si="95"/>
        <v>400</v>
      </c>
      <c r="G221" s="26">
        <f t="shared" si="95"/>
        <v>0</v>
      </c>
      <c r="H221" s="26">
        <f t="shared" si="95"/>
        <v>0</v>
      </c>
      <c r="I221" s="26">
        <f t="shared" si="95"/>
        <v>0</v>
      </c>
      <c r="J221" s="26">
        <f t="shared" si="95"/>
        <v>0</v>
      </c>
      <c r="K221" s="132">
        <v>46</v>
      </c>
      <c r="L221" s="96"/>
    </row>
    <row r="222" spans="1:12" ht="15.75" customHeight="1">
      <c r="A222" s="93"/>
      <c r="B222" s="12" t="s">
        <v>4</v>
      </c>
      <c r="C222" s="29">
        <f>SUM(D222:J222)</f>
        <v>516.5</v>
      </c>
      <c r="D222" s="27">
        <v>0</v>
      </c>
      <c r="E222" s="27">
        <v>116.5</v>
      </c>
      <c r="F222" s="27">
        <v>400</v>
      </c>
      <c r="G222" s="27">
        <v>0</v>
      </c>
      <c r="H222" s="27">
        <v>0</v>
      </c>
      <c r="I222" s="27">
        <v>0</v>
      </c>
      <c r="J222" s="27">
        <v>0</v>
      </c>
      <c r="K222" s="134"/>
      <c r="L222" s="96"/>
    </row>
    <row r="223" spans="1:11" ht="30" customHeight="1">
      <c r="A223" s="146" t="s">
        <v>42</v>
      </c>
      <c r="B223" s="147"/>
      <c r="C223" s="147"/>
      <c r="D223" s="147"/>
      <c r="E223" s="147"/>
      <c r="F223" s="147"/>
      <c r="G223" s="147"/>
      <c r="H223" s="147"/>
      <c r="I223" s="147"/>
      <c r="J223" s="147"/>
      <c r="K223" s="148"/>
    </row>
    <row r="224" spans="1:11" ht="27" customHeight="1">
      <c r="A224" s="63"/>
      <c r="B224" s="62" t="s">
        <v>35</v>
      </c>
      <c r="C224" s="74">
        <f>C225</f>
        <v>122334.8</v>
      </c>
      <c r="D224" s="74">
        <f>D225</f>
        <v>9057</v>
      </c>
      <c r="E224" s="74">
        <f aca="true" t="shared" si="96" ref="E224:J224">E225</f>
        <v>20613.8</v>
      </c>
      <c r="F224" s="74">
        <f t="shared" si="96"/>
        <v>13900</v>
      </c>
      <c r="G224" s="74">
        <f t="shared" si="96"/>
        <v>18941</v>
      </c>
      <c r="H224" s="74">
        <f t="shared" si="96"/>
        <v>19941</v>
      </c>
      <c r="I224" s="74">
        <f t="shared" si="96"/>
        <v>19941</v>
      </c>
      <c r="J224" s="74">
        <f t="shared" si="96"/>
        <v>19941</v>
      </c>
      <c r="K224" s="110" t="s">
        <v>63</v>
      </c>
    </row>
    <row r="225" spans="1:11" ht="14.25" customHeight="1">
      <c r="A225" s="63"/>
      <c r="B225" s="59" t="s">
        <v>4</v>
      </c>
      <c r="C225" s="60">
        <f>SUM(D225:J225)</f>
        <v>122334.8</v>
      </c>
      <c r="D225" s="60">
        <f>SUM(D237)</f>
        <v>9057</v>
      </c>
      <c r="E225" s="60">
        <f aca="true" t="shared" si="97" ref="E225:J225">SUM(E237)</f>
        <v>20613.8</v>
      </c>
      <c r="F225" s="60">
        <f t="shared" si="97"/>
        <v>13900</v>
      </c>
      <c r="G225" s="60">
        <f>SUM(G237)</f>
        <v>18941</v>
      </c>
      <c r="H225" s="60">
        <f t="shared" si="97"/>
        <v>19941</v>
      </c>
      <c r="I225" s="60">
        <f t="shared" si="97"/>
        <v>19941</v>
      </c>
      <c r="J225" s="60">
        <f t="shared" si="97"/>
        <v>19941</v>
      </c>
      <c r="K225" s="112"/>
    </row>
    <row r="226" spans="1:11" ht="15" customHeight="1">
      <c r="A226" s="126" t="s">
        <v>10</v>
      </c>
      <c r="B226" s="127"/>
      <c r="C226" s="127"/>
      <c r="D226" s="127"/>
      <c r="E226" s="127"/>
      <c r="F226" s="127"/>
      <c r="G226" s="127"/>
      <c r="H226" s="127"/>
      <c r="I226" s="127"/>
      <c r="J226" s="127"/>
      <c r="K226" s="128"/>
    </row>
    <row r="227" spans="1:11" ht="40.5">
      <c r="A227" s="63"/>
      <c r="B227" s="62" t="s">
        <v>28</v>
      </c>
      <c r="C227" s="70">
        <f>SUM(C228)</f>
        <v>0</v>
      </c>
      <c r="D227" s="70">
        <f aca="true" t="shared" si="98" ref="D227:J227">SUM(D228)</f>
        <v>0</v>
      </c>
      <c r="E227" s="70">
        <f t="shared" si="98"/>
        <v>0</v>
      </c>
      <c r="F227" s="70">
        <f t="shared" si="98"/>
        <v>0</v>
      </c>
      <c r="G227" s="70">
        <f t="shared" si="98"/>
        <v>0</v>
      </c>
      <c r="H227" s="70">
        <f t="shared" si="98"/>
        <v>0</v>
      </c>
      <c r="I227" s="70">
        <f t="shared" si="98"/>
        <v>0</v>
      </c>
      <c r="J227" s="70">
        <f t="shared" si="98"/>
        <v>0</v>
      </c>
      <c r="K227" s="158" t="s">
        <v>63</v>
      </c>
    </row>
    <row r="228" spans="1:11" ht="15" customHeight="1">
      <c r="A228" s="63"/>
      <c r="B228" s="59" t="s">
        <v>4</v>
      </c>
      <c r="C228" s="72">
        <v>0</v>
      </c>
      <c r="D228" s="72">
        <v>0</v>
      </c>
      <c r="E228" s="72">
        <v>0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159"/>
    </row>
    <row r="229" spans="1:11" ht="15" customHeight="1">
      <c r="A229" s="129" t="s">
        <v>11</v>
      </c>
      <c r="B229" s="130"/>
      <c r="C229" s="130"/>
      <c r="D229" s="130"/>
      <c r="E229" s="130"/>
      <c r="F229" s="130"/>
      <c r="G229" s="130"/>
      <c r="H229" s="130"/>
      <c r="I229" s="130"/>
      <c r="J229" s="130"/>
      <c r="K229" s="131"/>
    </row>
    <row r="230" spans="1:11" ht="54">
      <c r="A230" s="16"/>
      <c r="B230" s="11" t="s">
        <v>30</v>
      </c>
      <c r="C230" s="21">
        <f>SUM(C231)</f>
        <v>0</v>
      </c>
      <c r="D230" s="21">
        <f aca="true" t="shared" si="99" ref="D230:J230">SUM(D231)</f>
        <v>0</v>
      </c>
      <c r="E230" s="21">
        <f t="shared" si="99"/>
        <v>0</v>
      </c>
      <c r="F230" s="21">
        <f t="shared" si="99"/>
        <v>0</v>
      </c>
      <c r="G230" s="21">
        <f t="shared" si="99"/>
        <v>0</v>
      </c>
      <c r="H230" s="21">
        <f t="shared" si="99"/>
        <v>0</v>
      </c>
      <c r="I230" s="21">
        <f t="shared" si="99"/>
        <v>0</v>
      </c>
      <c r="J230" s="21">
        <f t="shared" si="99"/>
        <v>0</v>
      </c>
      <c r="K230" s="135" t="s">
        <v>63</v>
      </c>
    </row>
    <row r="231" spans="1:11" ht="15">
      <c r="A231" s="9"/>
      <c r="B231" s="17" t="s">
        <v>4</v>
      </c>
      <c r="C231" s="19">
        <f>SUM(D231:J231)</f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36"/>
    </row>
    <row r="232" spans="1:11" ht="15" customHeight="1">
      <c r="A232" s="129" t="s">
        <v>12</v>
      </c>
      <c r="B232" s="130"/>
      <c r="C232" s="130"/>
      <c r="D232" s="130"/>
      <c r="E232" s="130"/>
      <c r="F232" s="130"/>
      <c r="G232" s="130"/>
      <c r="H232" s="130"/>
      <c r="I232" s="130"/>
      <c r="J232" s="130"/>
      <c r="K232" s="131"/>
    </row>
    <row r="233" spans="1:11" ht="15">
      <c r="A233" s="10"/>
      <c r="B233" s="11" t="s">
        <v>34</v>
      </c>
      <c r="C233" s="22">
        <v>0</v>
      </c>
      <c r="D233" s="22">
        <f>SUM(C231)</f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132" t="s">
        <v>63</v>
      </c>
    </row>
    <row r="234" spans="1:11" ht="15">
      <c r="A234" s="9"/>
      <c r="B234" s="17" t="s">
        <v>4</v>
      </c>
      <c r="C234" s="19">
        <f>SUM(D234:J234)</f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64"/>
    </row>
    <row r="235" spans="1:11" ht="15" customHeight="1">
      <c r="A235" s="168" t="s">
        <v>21</v>
      </c>
      <c r="B235" s="169"/>
      <c r="C235" s="169"/>
      <c r="D235" s="169"/>
      <c r="E235" s="169"/>
      <c r="F235" s="169"/>
      <c r="G235" s="169"/>
      <c r="H235" s="169"/>
      <c r="I235" s="169"/>
      <c r="J235" s="169"/>
      <c r="K235" s="170"/>
    </row>
    <row r="236" spans="1:11" ht="15" customHeight="1">
      <c r="A236" s="79"/>
      <c r="B236" s="62" t="s">
        <v>31</v>
      </c>
      <c r="C236" s="74">
        <f aca="true" t="shared" si="100" ref="C236:J236">SUM(C237:C237)</f>
        <v>122334.8</v>
      </c>
      <c r="D236" s="74">
        <f t="shared" si="100"/>
        <v>9057</v>
      </c>
      <c r="E236" s="74">
        <f t="shared" si="100"/>
        <v>20613.8</v>
      </c>
      <c r="F236" s="74">
        <f t="shared" si="100"/>
        <v>13900</v>
      </c>
      <c r="G236" s="74">
        <f t="shared" si="100"/>
        <v>18941</v>
      </c>
      <c r="H236" s="74">
        <f t="shared" si="100"/>
        <v>19941</v>
      </c>
      <c r="I236" s="74">
        <f t="shared" si="100"/>
        <v>19941</v>
      </c>
      <c r="J236" s="74">
        <f t="shared" si="100"/>
        <v>19941</v>
      </c>
      <c r="K236" s="166" t="s">
        <v>63</v>
      </c>
    </row>
    <row r="237" spans="1:11" ht="15">
      <c r="A237" s="63"/>
      <c r="B237" s="77" t="s">
        <v>4</v>
      </c>
      <c r="C237" s="60">
        <f>SUM(D237:J237)</f>
        <v>122334.8</v>
      </c>
      <c r="D237" s="60">
        <f aca="true" t="shared" si="101" ref="D237:J237">D243+D246+D249+D252+D255+D240</f>
        <v>9057</v>
      </c>
      <c r="E237" s="60">
        <f t="shared" si="101"/>
        <v>20613.8</v>
      </c>
      <c r="F237" s="60">
        <f t="shared" si="101"/>
        <v>13900</v>
      </c>
      <c r="G237" s="60">
        <f t="shared" si="101"/>
        <v>18941</v>
      </c>
      <c r="H237" s="60">
        <f t="shared" si="101"/>
        <v>19941</v>
      </c>
      <c r="I237" s="60">
        <f t="shared" si="101"/>
        <v>19941</v>
      </c>
      <c r="J237" s="60">
        <f t="shared" si="101"/>
        <v>19941</v>
      </c>
      <c r="K237" s="167"/>
    </row>
    <row r="238" spans="1:11" ht="26.25" customHeight="1">
      <c r="A238" s="145" t="s">
        <v>81</v>
      </c>
      <c r="B238" s="124"/>
      <c r="C238" s="124"/>
      <c r="D238" s="124"/>
      <c r="E238" s="124"/>
      <c r="F238" s="124"/>
      <c r="G238" s="124"/>
      <c r="H238" s="124"/>
      <c r="I238" s="124"/>
      <c r="J238" s="124"/>
      <c r="K238" s="125"/>
    </row>
    <row r="239" spans="1:11" ht="15">
      <c r="A239" s="63"/>
      <c r="B239" s="11" t="s">
        <v>18</v>
      </c>
      <c r="C239" s="26">
        <f>SUM(C240)</f>
        <v>49691.8</v>
      </c>
      <c r="D239" s="64">
        <f>SUM(D240)</f>
        <v>0</v>
      </c>
      <c r="E239" s="64">
        <f aca="true" t="shared" si="102" ref="E239:J239">SUM(E240)</f>
        <v>7187</v>
      </c>
      <c r="F239" s="64">
        <f t="shared" si="102"/>
        <v>6400</v>
      </c>
      <c r="G239" s="64">
        <f t="shared" si="102"/>
        <v>9026.2</v>
      </c>
      <c r="H239" s="64">
        <f t="shared" si="102"/>
        <v>9026.2</v>
      </c>
      <c r="I239" s="64">
        <f t="shared" si="102"/>
        <v>9026.2</v>
      </c>
      <c r="J239" s="64">
        <f t="shared" si="102"/>
        <v>9026.2</v>
      </c>
      <c r="K239" s="132">
        <v>53</v>
      </c>
    </row>
    <row r="240" spans="1:11" ht="15">
      <c r="A240" s="63"/>
      <c r="B240" s="12" t="s">
        <v>4</v>
      </c>
      <c r="C240" s="29">
        <f>SUM(D240:J240)</f>
        <v>49691.8</v>
      </c>
      <c r="D240" s="60">
        <v>0</v>
      </c>
      <c r="E240" s="60">
        <v>7187</v>
      </c>
      <c r="F240" s="60">
        <v>6400</v>
      </c>
      <c r="G240" s="60">
        <v>9026.2</v>
      </c>
      <c r="H240" s="27">
        <v>9026.2</v>
      </c>
      <c r="I240" s="27">
        <f>SUM(H240)</f>
        <v>9026.2</v>
      </c>
      <c r="J240" s="27">
        <f>SUM(I240)</f>
        <v>9026.2</v>
      </c>
      <c r="K240" s="133"/>
    </row>
    <row r="241" spans="1:11" ht="28.5" customHeight="1">
      <c r="A241" s="145" t="s">
        <v>82</v>
      </c>
      <c r="B241" s="124"/>
      <c r="C241" s="124"/>
      <c r="D241" s="124"/>
      <c r="E241" s="124"/>
      <c r="F241" s="124"/>
      <c r="G241" s="124"/>
      <c r="H241" s="124"/>
      <c r="I241" s="124"/>
      <c r="J241" s="124"/>
      <c r="K241" s="125"/>
    </row>
    <row r="242" spans="1:11" ht="15">
      <c r="A242" s="10"/>
      <c r="B242" s="11" t="s">
        <v>18</v>
      </c>
      <c r="C242" s="26">
        <f>SUM(C243)</f>
        <v>19985.9</v>
      </c>
      <c r="D242" s="26">
        <f>SUM(D243)</f>
        <v>1162.9</v>
      </c>
      <c r="E242" s="26">
        <f aca="true" t="shared" si="103" ref="E242:J242">SUM(E243)</f>
        <v>3739</v>
      </c>
      <c r="F242" s="26">
        <f t="shared" si="103"/>
        <v>4500</v>
      </c>
      <c r="G242" s="26">
        <f t="shared" si="103"/>
        <v>2646</v>
      </c>
      <c r="H242" s="26">
        <f t="shared" si="103"/>
        <v>2646</v>
      </c>
      <c r="I242" s="26">
        <f t="shared" si="103"/>
        <v>2646</v>
      </c>
      <c r="J242" s="26">
        <f t="shared" si="103"/>
        <v>2646</v>
      </c>
      <c r="K242" s="132">
        <v>50</v>
      </c>
    </row>
    <row r="243" spans="1:11" ht="15">
      <c r="A243" s="9"/>
      <c r="B243" s="12" t="s">
        <v>4</v>
      </c>
      <c r="C243" s="29">
        <f>SUM(D243:J243)</f>
        <v>19985.9</v>
      </c>
      <c r="D243" s="27">
        <v>1162.9</v>
      </c>
      <c r="E243" s="27">
        <v>3739</v>
      </c>
      <c r="F243" s="27">
        <v>4500</v>
      </c>
      <c r="G243" s="27">
        <v>2646</v>
      </c>
      <c r="H243" s="27">
        <v>2646</v>
      </c>
      <c r="I243" s="27">
        <f>SUM(H243)</f>
        <v>2646</v>
      </c>
      <c r="J243" s="27">
        <f>SUM(I243)</f>
        <v>2646</v>
      </c>
      <c r="K243" s="133"/>
    </row>
    <row r="244" spans="1:11" ht="24.75" customHeight="1">
      <c r="A244" s="145" t="s">
        <v>83</v>
      </c>
      <c r="B244" s="124"/>
      <c r="C244" s="124"/>
      <c r="D244" s="124"/>
      <c r="E244" s="124"/>
      <c r="F244" s="124"/>
      <c r="G244" s="124"/>
      <c r="H244" s="124"/>
      <c r="I244" s="124"/>
      <c r="J244" s="124"/>
      <c r="K244" s="125"/>
    </row>
    <row r="245" spans="1:11" ht="15">
      <c r="A245" s="10"/>
      <c r="B245" s="11" t="s">
        <v>18</v>
      </c>
      <c r="C245" s="32">
        <f>SUM(D245:J245)</f>
        <v>17173.7</v>
      </c>
      <c r="D245" s="26">
        <f>SUM(D246)</f>
        <v>2527.4</v>
      </c>
      <c r="E245" s="26">
        <f aca="true" t="shared" si="104" ref="E245:J245">SUM(E246)</f>
        <v>2416.3</v>
      </c>
      <c r="F245" s="26">
        <f t="shared" si="104"/>
        <v>0</v>
      </c>
      <c r="G245" s="26">
        <f t="shared" si="104"/>
        <v>2307.5</v>
      </c>
      <c r="H245" s="26">
        <f t="shared" si="104"/>
        <v>3307.5</v>
      </c>
      <c r="I245" s="26">
        <f t="shared" si="104"/>
        <v>3307.5</v>
      </c>
      <c r="J245" s="26">
        <f t="shared" si="104"/>
        <v>3307.5</v>
      </c>
      <c r="K245" s="132">
        <v>52</v>
      </c>
    </row>
    <row r="246" spans="1:11" ht="15">
      <c r="A246" s="9"/>
      <c r="B246" s="12" t="s">
        <v>4</v>
      </c>
      <c r="C246" s="29">
        <f>SUM(D246:J246)</f>
        <v>17173.7</v>
      </c>
      <c r="D246" s="27">
        <v>2527.4</v>
      </c>
      <c r="E246" s="27">
        <v>2416.3</v>
      </c>
      <c r="F246" s="27">
        <v>0</v>
      </c>
      <c r="G246" s="27">
        <v>2307.5</v>
      </c>
      <c r="H246" s="27">
        <v>3307.5</v>
      </c>
      <c r="I246" s="27">
        <f>SUM(H246)</f>
        <v>3307.5</v>
      </c>
      <c r="J246" s="27">
        <f>SUM(I246)</f>
        <v>3307.5</v>
      </c>
      <c r="K246" s="133"/>
    </row>
    <row r="247" spans="1:11" ht="28.5" customHeight="1">
      <c r="A247" s="145" t="s">
        <v>84</v>
      </c>
      <c r="B247" s="124"/>
      <c r="C247" s="124"/>
      <c r="D247" s="124"/>
      <c r="E247" s="124"/>
      <c r="F247" s="124"/>
      <c r="G247" s="124"/>
      <c r="H247" s="124"/>
      <c r="I247" s="124"/>
      <c r="J247" s="124"/>
      <c r="K247" s="125"/>
    </row>
    <row r="248" spans="1:11" ht="15">
      <c r="A248" s="10"/>
      <c r="B248" s="11" t="s">
        <v>18</v>
      </c>
      <c r="C248" s="32">
        <f>SUM(D248:J248)</f>
        <v>15849.7</v>
      </c>
      <c r="D248" s="26">
        <f>SUM(D249)</f>
        <v>2054.5</v>
      </c>
      <c r="E248" s="26">
        <f aca="true" t="shared" si="105" ref="E248:J248">SUM(E249)</f>
        <v>2770</v>
      </c>
      <c r="F248" s="26">
        <f t="shared" si="105"/>
        <v>0</v>
      </c>
      <c r="G248" s="26">
        <f t="shared" si="105"/>
        <v>2756.3</v>
      </c>
      <c r="H248" s="26">
        <f t="shared" si="105"/>
        <v>2756.3</v>
      </c>
      <c r="I248" s="26">
        <f t="shared" si="105"/>
        <v>2756.3</v>
      </c>
      <c r="J248" s="26">
        <f t="shared" si="105"/>
        <v>2756.3</v>
      </c>
      <c r="K248" s="132">
        <v>52</v>
      </c>
    </row>
    <row r="249" spans="1:11" ht="15">
      <c r="A249" s="9"/>
      <c r="B249" s="12" t="s">
        <v>4</v>
      </c>
      <c r="C249" s="29">
        <f>SUM(D249:J249)</f>
        <v>15849.7</v>
      </c>
      <c r="D249" s="27">
        <v>2054.5</v>
      </c>
      <c r="E249" s="27">
        <v>2770</v>
      </c>
      <c r="F249" s="27">
        <v>0</v>
      </c>
      <c r="G249" s="27">
        <v>2756.3</v>
      </c>
      <c r="H249" s="27">
        <f>SUM(G249)</f>
        <v>2756.3</v>
      </c>
      <c r="I249" s="27">
        <f>SUM(H249)</f>
        <v>2756.3</v>
      </c>
      <c r="J249" s="27">
        <f>SUM(I249)</f>
        <v>2756.3</v>
      </c>
      <c r="K249" s="133"/>
    </row>
    <row r="250" spans="1:11" ht="24" customHeight="1">
      <c r="A250" s="145" t="s">
        <v>85</v>
      </c>
      <c r="B250" s="124"/>
      <c r="C250" s="124"/>
      <c r="D250" s="124"/>
      <c r="E250" s="124"/>
      <c r="F250" s="124"/>
      <c r="G250" s="124"/>
      <c r="H250" s="124"/>
      <c r="I250" s="124"/>
      <c r="J250" s="124"/>
      <c r="K250" s="125"/>
    </row>
    <row r="251" spans="1:11" ht="15">
      <c r="A251" s="10"/>
      <c r="B251" s="11" t="s">
        <v>18</v>
      </c>
      <c r="C251" s="26">
        <f>SUM(C252)</f>
        <v>17616</v>
      </c>
      <c r="D251" s="26">
        <f>SUM(D252)</f>
        <v>2833</v>
      </c>
      <c r="E251" s="26">
        <f aca="true" t="shared" si="106" ref="E251:J251">SUM(E252)</f>
        <v>3963</v>
      </c>
      <c r="F251" s="26">
        <f t="shared" si="106"/>
        <v>2000</v>
      </c>
      <c r="G251" s="26">
        <f t="shared" si="106"/>
        <v>2205</v>
      </c>
      <c r="H251" s="26">
        <f t="shared" si="106"/>
        <v>2205</v>
      </c>
      <c r="I251" s="26">
        <f t="shared" si="106"/>
        <v>2205</v>
      </c>
      <c r="J251" s="26">
        <f t="shared" si="106"/>
        <v>2205</v>
      </c>
      <c r="K251" s="132">
        <v>52</v>
      </c>
    </row>
    <row r="252" spans="1:11" ht="15">
      <c r="A252" s="9"/>
      <c r="B252" s="12" t="s">
        <v>4</v>
      </c>
      <c r="C252" s="29">
        <f>SUM(D252:J252)</f>
        <v>17616</v>
      </c>
      <c r="D252" s="27">
        <v>2833</v>
      </c>
      <c r="E252" s="27">
        <v>3963</v>
      </c>
      <c r="F252" s="27">
        <v>2000</v>
      </c>
      <c r="G252" s="27">
        <v>2205</v>
      </c>
      <c r="H252" s="27">
        <v>2205</v>
      </c>
      <c r="I252" s="27">
        <f>SUM(H252)</f>
        <v>2205</v>
      </c>
      <c r="J252" s="27">
        <f>SUM(I252)</f>
        <v>2205</v>
      </c>
      <c r="K252" s="134"/>
    </row>
    <row r="253" spans="1:11" ht="28.5" customHeight="1">
      <c r="A253" s="123" t="s">
        <v>86</v>
      </c>
      <c r="B253" s="151"/>
      <c r="C253" s="151"/>
      <c r="D253" s="151"/>
      <c r="E253" s="151"/>
      <c r="F253" s="151"/>
      <c r="G253" s="151"/>
      <c r="H253" s="151"/>
      <c r="I253" s="151"/>
      <c r="J253" s="151"/>
      <c r="K253" s="152"/>
    </row>
    <row r="254" spans="1:11" ht="15.75" customHeight="1">
      <c r="A254" s="56"/>
      <c r="B254" s="30" t="s">
        <v>18</v>
      </c>
      <c r="C254" s="28">
        <f aca="true" t="shared" si="107" ref="C254:J254">SUM(C255:C255)</f>
        <v>2017.7</v>
      </c>
      <c r="D254" s="28">
        <f t="shared" si="107"/>
        <v>479.2</v>
      </c>
      <c r="E254" s="28">
        <f t="shared" si="107"/>
        <v>538.5</v>
      </c>
      <c r="F254" s="28">
        <f t="shared" si="107"/>
        <v>1000</v>
      </c>
      <c r="G254" s="28">
        <f t="shared" si="107"/>
        <v>0</v>
      </c>
      <c r="H254" s="28">
        <f t="shared" si="107"/>
        <v>0</v>
      </c>
      <c r="I254" s="28">
        <f t="shared" si="107"/>
        <v>0</v>
      </c>
      <c r="J254" s="28">
        <f t="shared" si="107"/>
        <v>0</v>
      </c>
      <c r="K254" s="132">
        <v>51</v>
      </c>
    </row>
    <row r="255" spans="1:11" ht="15" customHeight="1">
      <c r="A255" s="56"/>
      <c r="B255" s="31" t="s">
        <v>4</v>
      </c>
      <c r="C255" s="29">
        <f>SUM(D255:J255)</f>
        <v>2017.7</v>
      </c>
      <c r="D255" s="27">
        <v>479.2</v>
      </c>
      <c r="E255" s="27">
        <v>538.5</v>
      </c>
      <c r="F255" s="27">
        <v>1000</v>
      </c>
      <c r="G255" s="27">
        <v>0</v>
      </c>
      <c r="H255" s="27">
        <v>0</v>
      </c>
      <c r="I255" s="27">
        <f>SUM(H255)</f>
        <v>0</v>
      </c>
      <c r="J255" s="27">
        <f>SUM(I255)</f>
        <v>0</v>
      </c>
      <c r="K255" s="133"/>
    </row>
    <row r="256" spans="1:11" ht="12.75" customHeight="1">
      <c r="A256" s="171" t="s">
        <v>51</v>
      </c>
      <c r="B256" s="172"/>
      <c r="C256" s="172"/>
      <c r="D256" s="172"/>
      <c r="E256" s="172"/>
      <c r="F256" s="172"/>
      <c r="G256" s="172"/>
      <c r="H256" s="172"/>
      <c r="I256" s="172"/>
      <c r="J256" s="172"/>
      <c r="K256" s="173"/>
    </row>
    <row r="257" spans="1:172" s="6" customFormat="1" ht="27">
      <c r="A257" s="63"/>
      <c r="B257" s="62" t="s">
        <v>36</v>
      </c>
      <c r="C257" s="74">
        <f>SUM(C258)</f>
        <v>11069.859999999999</v>
      </c>
      <c r="D257" s="74">
        <f>SUM(D258)</f>
        <v>1452.3999999999999</v>
      </c>
      <c r="E257" s="74">
        <f aca="true" t="shared" si="108" ref="E257:J257">SUM(E258)</f>
        <v>1425.76</v>
      </c>
      <c r="F257" s="74">
        <f t="shared" si="108"/>
        <v>1918.4999999999998</v>
      </c>
      <c r="G257" s="74">
        <f t="shared" si="108"/>
        <v>1568.3</v>
      </c>
      <c r="H257" s="74">
        <f t="shared" si="108"/>
        <v>1568.3</v>
      </c>
      <c r="I257" s="74">
        <f t="shared" si="108"/>
        <v>1568.3</v>
      </c>
      <c r="J257" s="74">
        <f t="shared" si="108"/>
        <v>1568.3</v>
      </c>
      <c r="K257" s="110" t="s">
        <v>63</v>
      </c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</row>
    <row r="258" spans="1:172" s="6" customFormat="1" ht="15">
      <c r="A258" s="63"/>
      <c r="B258" s="59" t="s">
        <v>4</v>
      </c>
      <c r="C258" s="60">
        <f>SUM(D258:J258)</f>
        <v>11069.859999999999</v>
      </c>
      <c r="D258" s="60">
        <f>SUM(D270)</f>
        <v>1452.3999999999999</v>
      </c>
      <c r="E258" s="60">
        <f aca="true" t="shared" si="109" ref="E258:J258">SUM(E270)</f>
        <v>1425.76</v>
      </c>
      <c r="F258" s="60">
        <f t="shared" si="109"/>
        <v>1918.4999999999998</v>
      </c>
      <c r="G258" s="60">
        <f t="shared" si="109"/>
        <v>1568.3</v>
      </c>
      <c r="H258" s="60">
        <f t="shared" si="109"/>
        <v>1568.3</v>
      </c>
      <c r="I258" s="60">
        <f t="shared" si="109"/>
        <v>1568.3</v>
      </c>
      <c r="J258" s="60">
        <f t="shared" si="109"/>
        <v>1568.3</v>
      </c>
      <c r="K258" s="11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</row>
    <row r="259" spans="1:11" ht="12.75" customHeight="1">
      <c r="A259" s="126" t="s">
        <v>10</v>
      </c>
      <c r="B259" s="127"/>
      <c r="C259" s="127"/>
      <c r="D259" s="127"/>
      <c r="E259" s="127"/>
      <c r="F259" s="127"/>
      <c r="G259" s="127"/>
      <c r="H259" s="127"/>
      <c r="I259" s="127"/>
      <c r="J259" s="127"/>
      <c r="K259" s="128"/>
    </row>
    <row r="260" spans="1:11" ht="40.5">
      <c r="A260" s="63"/>
      <c r="B260" s="62" t="s">
        <v>28</v>
      </c>
      <c r="C260" s="70">
        <v>0</v>
      </c>
      <c r="D260" s="70">
        <v>0</v>
      </c>
      <c r="E260" s="70">
        <v>0</v>
      </c>
      <c r="F260" s="70">
        <v>0</v>
      </c>
      <c r="G260" s="70">
        <v>0</v>
      </c>
      <c r="H260" s="70">
        <v>0</v>
      </c>
      <c r="I260" s="71">
        <v>0</v>
      </c>
      <c r="J260" s="71">
        <v>0</v>
      </c>
      <c r="K260" s="158" t="s">
        <v>63</v>
      </c>
    </row>
    <row r="261" spans="1:11" ht="15">
      <c r="A261" s="63"/>
      <c r="B261" s="59" t="s">
        <v>4</v>
      </c>
      <c r="C261" s="72">
        <v>0</v>
      </c>
      <c r="D261" s="72">
        <v>0</v>
      </c>
      <c r="E261" s="72">
        <v>0</v>
      </c>
      <c r="F261" s="72">
        <v>0</v>
      </c>
      <c r="G261" s="72">
        <v>0</v>
      </c>
      <c r="H261" s="72">
        <v>0</v>
      </c>
      <c r="I261" s="72">
        <v>0</v>
      </c>
      <c r="J261" s="72">
        <v>0</v>
      </c>
      <c r="K261" s="159"/>
    </row>
    <row r="262" spans="1:11" ht="12.75" customHeight="1">
      <c r="A262" s="129" t="s">
        <v>11</v>
      </c>
      <c r="B262" s="130"/>
      <c r="C262" s="130"/>
      <c r="D262" s="130"/>
      <c r="E262" s="130"/>
      <c r="F262" s="130"/>
      <c r="G262" s="130"/>
      <c r="H262" s="130"/>
      <c r="I262" s="130"/>
      <c r="J262" s="130"/>
      <c r="K262" s="131"/>
    </row>
    <row r="263" spans="1:11" ht="54">
      <c r="A263" s="9"/>
      <c r="B263" s="11" t="s">
        <v>30</v>
      </c>
      <c r="C263" s="84">
        <f>SUM(C264)</f>
        <v>0</v>
      </c>
      <c r="D263" s="84">
        <f aca="true" t="shared" si="110" ref="D263:J263">SUM(D264)</f>
        <v>0</v>
      </c>
      <c r="E263" s="84">
        <f t="shared" si="110"/>
        <v>0</v>
      </c>
      <c r="F263" s="84">
        <f t="shared" si="110"/>
        <v>0</v>
      </c>
      <c r="G263" s="84">
        <f t="shared" si="110"/>
        <v>0</v>
      </c>
      <c r="H263" s="84">
        <f t="shared" si="110"/>
        <v>0</v>
      </c>
      <c r="I263" s="84">
        <f t="shared" si="110"/>
        <v>0</v>
      </c>
      <c r="J263" s="84">
        <f t="shared" si="110"/>
        <v>0</v>
      </c>
      <c r="K263" s="135" t="s">
        <v>63</v>
      </c>
    </row>
    <row r="264" spans="1:11" ht="15">
      <c r="A264" s="9"/>
      <c r="B264" s="17" t="s">
        <v>4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36"/>
    </row>
    <row r="265" spans="1:11" ht="12" customHeight="1">
      <c r="A265" s="129" t="s">
        <v>12</v>
      </c>
      <c r="B265" s="130"/>
      <c r="C265" s="130"/>
      <c r="D265" s="130"/>
      <c r="E265" s="130"/>
      <c r="F265" s="130"/>
      <c r="G265" s="130"/>
      <c r="H265" s="130"/>
      <c r="I265" s="130"/>
      <c r="J265" s="130"/>
      <c r="K265" s="131"/>
    </row>
    <row r="266" spans="1:11" ht="15">
      <c r="A266" s="10"/>
      <c r="B266" s="11" t="s">
        <v>9</v>
      </c>
      <c r="C266" s="22">
        <v>0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132" t="s">
        <v>63</v>
      </c>
    </row>
    <row r="267" spans="1:11" ht="15">
      <c r="A267" s="9"/>
      <c r="B267" s="17" t="s">
        <v>4</v>
      </c>
      <c r="C267" s="19"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64"/>
    </row>
    <row r="268" spans="1:11" ht="15" customHeight="1">
      <c r="A268" s="126" t="s">
        <v>21</v>
      </c>
      <c r="B268" s="127"/>
      <c r="C268" s="127"/>
      <c r="D268" s="127"/>
      <c r="E268" s="127"/>
      <c r="F268" s="127"/>
      <c r="G268" s="127"/>
      <c r="H268" s="127"/>
      <c r="I268" s="127"/>
      <c r="J268" s="127"/>
      <c r="K268" s="128"/>
    </row>
    <row r="269" spans="1:11" ht="15">
      <c r="A269" s="73"/>
      <c r="B269" s="62" t="s">
        <v>9</v>
      </c>
      <c r="C269" s="74">
        <f>SUM(C270)</f>
        <v>11069.859999999999</v>
      </c>
      <c r="D269" s="74">
        <f>SUM(D270)</f>
        <v>1452.3999999999999</v>
      </c>
      <c r="E269" s="74">
        <f aca="true" t="shared" si="111" ref="E269:J269">SUM(E270)</f>
        <v>1425.76</v>
      </c>
      <c r="F269" s="74">
        <f t="shared" si="111"/>
        <v>1918.4999999999998</v>
      </c>
      <c r="G269" s="74">
        <f t="shared" si="111"/>
        <v>1568.3</v>
      </c>
      <c r="H269" s="74">
        <f t="shared" si="111"/>
        <v>1568.3</v>
      </c>
      <c r="I269" s="74">
        <f t="shared" si="111"/>
        <v>1568.3</v>
      </c>
      <c r="J269" s="74">
        <f t="shared" si="111"/>
        <v>1568.3</v>
      </c>
      <c r="K269" s="166" t="s">
        <v>63</v>
      </c>
    </row>
    <row r="270" spans="1:11" ht="15">
      <c r="A270" s="63"/>
      <c r="B270" s="77" t="s">
        <v>4</v>
      </c>
      <c r="C270" s="60">
        <f>SUM(D270:J270)</f>
        <v>11069.859999999999</v>
      </c>
      <c r="D270" s="60">
        <f>SUM(D282+D297+D273+D276+D279)</f>
        <v>1452.3999999999999</v>
      </c>
      <c r="E270" s="60">
        <f aca="true" t="shared" si="112" ref="E270:J270">SUM(E282+E297+E273+E276+E279)</f>
        <v>1425.76</v>
      </c>
      <c r="F270" s="60">
        <f t="shared" si="112"/>
        <v>1918.4999999999998</v>
      </c>
      <c r="G270" s="60">
        <f t="shared" si="112"/>
        <v>1568.3</v>
      </c>
      <c r="H270" s="60">
        <f t="shared" si="112"/>
        <v>1568.3</v>
      </c>
      <c r="I270" s="60">
        <f t="shared" si="112"/>
        <v>1568.3</v>
      </c>
      <c r="J270" s="60">
        <f t="shared" si="112"/>
        <v>1568.3</v>
      </c>
      <c r="K270" s="174"/>
    </row>
    <row r="271" spans="1:11" ht="11.25" customHeight="1">
      <c r="A271" s="123" t="s">
        <v>87</v>
      </c>
      <c r="B271" s="124"/>
      <c r="C271" s="124"/>
      <c r="D271" s="124"/>
      <c r="E271" s="124"/>
      <c r="F271" s="124"/>
      <c r="G271" s="124"/>
      <c r="H271" s="124"/>
      <c r="I271" s="124"/>
      <c r="J271" s="124"/>
      <c r="K271" s="125"/>
    </row>
    <row r="272" spans="1:11" ht="15">
      <c r="A272" s="63"/>
      <c r="B272" s="11" t="s">
        <v>31</v>
      </c>
      <c r="C272" s="64">
        <f>SUM(D272:J272)</f>
        <v>318.4</v>
      </c>
      <c r="D272" s="64">
        <f>SUM(D273)</f>
        <v>200</v>
      </c>
      <c r="E272" s="64">
        <f aca="true" t="shared" si="113" ref="E272:J272">SUM(E273)</f>
        <v>118.4</v>
      </c>
      <c r="F272" s="64">
        <f t="shared" si="113"/>
        <v>0</v>
      </c>
      <c r="G272" s="64">
        <f t="shared" si="113"/>
        <v>0</v>
      </c>
      <c r="H272" s="64">
        <f t="shared" si="113"/>
        <v>0</v>
      </c>
      <c r="I272" s="64">
        <f t="shared" si="113"/>
        <v>0</v>
      </c>
      <c r="J272" s="64">
        <f t="shared" si="113"/>
        <v>0</v>
      </c>
      <c r="K272" s="158">
        <v>60</v>
      </c>
    </row>
    <row r="273" spans="1:11" ht="15">
      <c r="A273" s="63"/>
      <c r="B273" s="12" t="s">
        <v>4</v>
      </c>
      <c r="C273" s="60">
        <f>SUM(D273:J273)</f>
        <v>318.4</v>
      </c>
      <c r="D273" s="60">
        <v>200</v>
      </c>
      <c r="E273" s="60">
        <v>118.4</v>
      </c>
      <c r="F273" s="60">
        <v>0</v>
      </c>
      <c r="G273" s="60">
        <v>0</v>
      </c>
      <c r="H273" s="60">
        <v>0</v>
      </c>
      <c r="I273" s="60">
        <v>0</v>
      </c>
      <c r="J273" s="60">
        <v>0</v>
      </c>
      <c r="K273" s="159"/>
    </row>
    <row r="274" spans="1:11" ht="24" customHeight="1">
      <c r="A274" s="123" t="s">
        <v>88</v>
      </c>
      <c r="B274" s="124"/>
      <c r="C274" s="124"/>
      <c r="D274" s="124"/>
      <c r="E274" s="124"/>
      <c r="F274" s="124"/>
      <c r="G274" s="124"/>
      <c r="H274" s="124"/>
      <c r="I274" s="124"/>
      <c r="J274" s="124"/>
      <c r="K274" s="125"/>
    </row>
    <row r="275" spans="1:11" ht="15">
      <c r="A275" s="63"/>
      <c r="B275" s="11" t="s">
        <v>31</v>
      </c>
      <c r="C275" s="64">
        <f>SUM(D275:J275)</f>
        <v>0</v>
      </c>
      <c r="D275" s="64">
        <f aca="true" t="shared" si="114" ref="D275:J275">SUM(D276)</f>
        <v>0</v>
      </c>
      <c r="E275" s="64">
        <f t="shared" si="114"/>
        <v>0</v>
      </c>
      <c r="F275" s="64">
        <f t="shared" si="114"/>
        <v>0</v>
      </c>
      <c r="G275" s="64">
        <f t="shared" si="114"/>
        <v>0</v>
      </c>
      <c r="H275" s="64">
        <f t="shared" si="114"/>
        <v>0</v>
      </c>
      <c r="I275" s="64">
        <f t="shared" si="114"/>
        <v>0</v>
      </c>
      <c r="J275" s="64">
        <f t="shared" si="114"/>
        <v>0</v>
      </c>
      <c r="K275" s="158">
        <v>61</v>
      </c>
    </row>
    <row r="276" spans="1:11" ht="15">
      <c r="A276" s="63"/>
      <c r="B276" s="12" t="s">
        <v>4</v>
      </c>
      <c r="C276" s="60">
        <f>SUM(D276:J276)</f>
        <v>0</v>
      </c>
      <c r="D276" s="60">
        <v>0</v>
      </c>
      <c r="E276" s="60">
        <v>0</v>
      </c>
      <c r="F276" s="60">
        <v>0</v>
      </c>
      <c r="G276" s="60">
        <v>0</v>
      </c>
      <c r="H276" s="60">
        <v>0</v>
      </c>
      <c r="I276" s="60">
        <v>0</v>
      </c>
      <c r="J276" s="60">
        <v>0</v>
      </c>
      <c r="K276" s="159"/>
    </row>
    <row r="277" spans="1:11" ht="24" customHeight="1">
      <c r="A277" s="123" t="s">
        <v>89</v>
      </c>
      <c r="B277" s="124"/>
      <c r="C277" s="124"/>
      <c r="D277" s="124"/>
      <c r="E277" s="124"/>
      <c r="F277" s="124"/>
      <c r="G277" s="124"/>
      <c r="H277" s="124"/>
      <c r="I277" s="124"/>
      <c r="J277" s="124"/>
      <c r="K277" s="125"/>
    </row>
    <row r="278" spans="1:11" ht="15">
      <c r="A278" s="63"/>
      <c r="B278" s="11" t="s">
        <v>31</v>
      </c>
      <c r="C278" s="64">
        <f>SUM(D278:J278)</f>
        <v>0</v>
      </c>
      <c r="D278" s="64">
        <f aca="true" t="shared" si="115" ref="D278:J278">SUM(D279)</f>
        <v>0</v>
      </c>
      <c r="E278" s="64">
        <f t="shared" si="115"/>
        <v>0</v>
      </c>
      <c r="F278" s="64">
        <f t="shared" si="115"/>
        <v>0</v>
      </c>
      <c r="G278" s="64">
        <f t="shared" si="115"/>
        <v>0</v>
      </c>
      <c r="H278" s="64">
        <f t="shared" si="115"/>
        <v>0</v>
      </c>
      <c r="I278" s="64">
        <f t="shared" si="115"/>
        <v>0</v>
      </c>
      <c r="J278" s="64">
        <f t="shared" si="115"/>
        <v>0</v>
      </c>
      <c r="K278" s="158">
        <v>62</v>
      </c>
    </row>
    <row r="279" spans="1:11" ht="15">
      <c r="A279" s="63"/>
      <c r="B279" s="12" t="s">
        <v>4</v>
      </c>
      <c r="C279" s="60">
        <f>SUM(D279:J279)</f>
        <v>0</v>
      </c>
      <c r="D279" s="60">
        <v>0</v>
      </c>
      <c r="E279" s="60">
        <v>0</v>
      </c>
      <c r="F279" s="60">
        <v>0</v>
      </c>
      <c r="G279" s="60">
        <v>0</v>
      </c>
      <c r="H279" s="60">
        <v>0</v>
      </c>
      <c r="I279" s="60">
        <v>0</v>
      </c>
      <c r="J279" s="60">
        <v>0</v>
      </c>
      <c r="K279" s="159"/>
    </row>
    <row r="280" spans="1:11" ht="15" customHeight="1">
      <c r="A280" s="123" t="s">
        <v>90</v>
      </c>
      <c r="B280" s="124"/>
      <c r="C280" s="124"/>
      <c r="D280" s="124"/>
      <c r="E280" s="124"/>
      <c r="F280" s="124"/>
      <c r="G280" s="124"/>
      <c r="H280" s="124"/>
      <c r="I280" s="124"/>
      <c r="J280" s="124"/>
      <c r="K280" s="125"/>
    </row>
    <row r="281" spans="1:11" ht="15">
      <c r="A281" s="10"/>
      <c r="B281" s="11" t="s">
        <v>31</v>
      </c>
      <c r="C281" s="18">
        <f>SUM(C282)</f>
        <v>10187.999999999998</v>
      </c>
      <c r="D281" s="26">
        <f>SUM(D282)</f>
        <v>1202.3999999999999</v>
      </c>
      <c r="E281" s="26">
        <f aca="true" t="shared" si="116" ref="E281:J281">SUM(E282)</f>
        <v>1160.6</v>
      </c>
      <c r="F281" s="18">
        <f t="shared" si="116"/>
        <v>1783.3999999999999</v>
      </c>
      <c r="G281" s="18">
        <f t="shared" si="116"/>
        <v>1510.3999999999999</v>
      </c>
      <c r="H281" s="18">
        <f t="shared" si="116"/>
        <v>1510.3999999999999</v>
      </c>
      <c r="I281" s="18">
        <f t="shared" si="116"/>
        <v>1510.3999999999999</v>
      </c>
      <c r="J281" s="18">
        <f t="shared" si="116"/>
        <v>1510.3999999999999</v>
      </c>
      <c r="K281" s="132" t="s">
        <v>97</v>
      </c>
    </row>
    <row r="282" spans="1:11" ht="15">
      <c r="A282" s="9"/>
      <c r="B282" s="12" t="s">
        <v>4</v>
      </c>
      <c r="C282" s="25">
        <f>SUM(D282:J282)</f>
        <v>10187.999999999998</v>
      </c>
      <c r="D282" s="24">
        <f>SUM(D285+D288+D291+D294)</f>
        <v>1202.3999999999999</v>
      </c>
      <c r="E282" s="24">
        <f aca="true" t="shared" si="117" ref="E282:J282">SUM(E285+E288+E291+E294)</f>
        <v>1160.6</v>
      </c>
      <c r="F282" s="24">
        <f t="shared" si="117"/>
        <v>1783.3999999999999</v>
      </c>
      <c r="G282" s="24">
        <f t="shared" si="117"/>
        <v>1510.3999999999999</v>
      </c>
      <c r="H282" s="24">
        <f t="shared" si="117"/>
        <v>1510.3999999999999</v>
      </c>
      <c r="I282" s="24">
        <f t="shared" si="117"/>
        <v>1510.3999999999999</v>
      </c>
      <c r="J282" s="24">
        <f t="shared" si="117"/>
        <v>1510.3999999999999</v>
      </c>
      <c r="K282" s="134"/>
    </row>
    <row r="283" spans="1:11" ht="15" customHeight="1">
      <c r="A283" s="142" t="s">
        <v>44</v>
      </c>
      <c r="B283" s="143"/>
      <c r="C283" s="143"/>
      <c r="D283" s="143"/>
      <c r="E283" s="143"/>
      <c r="F283" s="143"/>
      <c r="G283" s="143"/>
      <c r="H283" s="143"/>
      <c r="I283" s="143"/>
      <c r="J283" s="143"/>
      <c r="K283" s="144"/>
    </row>
    <row r="284" spans="1:11" ht="15">
      <c r="A284" s="4"/>
      <c r="B284" s="45" t="s">
        <v>43</v>
      </c>
      <c r="C284" s="46">
        <f>SUM(C285)</f>
        <v>182</v>
      </c>
      <c r="D284" s="47">
        <f>SUM(D285)</f>
        <v>27</v>
      </c>
      <c r="E284" s="47">
        <f aca="true" t="shared" si="118" ref="E284:J284">SUM(E285)</f>
        <v>0</v>
      </c>
      <c r="F284" s="47">
        <f t="shared" si="118"/>
        <v>29.8</v>
      </c>
      <c r="G284" s="47">
        <f t="shared" si="118"/>
        <v>31.3</v>
      </c>
      <c r="H284" s="47">
        <f t="shared" si="118"/>
        <v>31.3</v>
      </c>
      <c r="I284" s="47">
        <f t="shared" si="118"/>
        <v>31.3</v>
      </c>
      <c r="J284" s="47">
        <f t="shared" si="118"/>
        <v>31.3</v>
      </c>
      <c r="K284" s="132">
        <v>57</v>
      </c>
    </row>
    <row r="285" spans="1:11" ht="15">
      <c r="A285" s="4"/>
      <c r="B285" s="12" t="s">
        <v>4</v>
      </c>
      <c r="C285" s="25">
        <f>SUM(D285:J285)</f>
        <v>182</v>
      </c>
      <c r="D285" s="24">
        <v>27</v>
      </c>
      <c r="E285" s="24">
        <v>0</v>
      </c>
      <c r="F285" s="24">
        <v>29.8</v>
      </c>
      <c r="G285" s="24">
        <v>31.3</v>
      </c>
      <c r="H285" s="24">
        <v>31.3</v>
      </c>
      <c r="I285" s="24">
        <f>SUM(H285)</f>
        <v>31.3</v>
      </c>
      <c r="J285" s="24">
        <f>SUM(I285)</f>
        <v>31.3</v>
      </c>
      <c r="K285" s="134"/>
    </row>
    <row r="286" spans="1:11" ht="15" customHeight="1">
      <c r="A286" s="180" t="s">
        <v>45</v>
      </c>
      <c r="B286" s="181"/>
      <c r="C286" s="181"/>
      <c r="D286" s="181"/>
      <c r="E286" s="181"/>
      <c r="F286" s="181"/>
      <c r="G286" s="181"/>
      <c r="H286" s="181"/>
      <c r="I286" s="181"/>
      <c r="J286" s="181"/>
      <c r="K286" s="182"/>
    </row>
    <row r="287" spans="1:11" ht="15">
      <c r="A287" s="4"/>
      <c r="B287" s="45" t="s">
        <v>43</v>
      </c>
      <c r="C287" s="46">
        <f>SUM(C288)</f>
        <v>1059.6</v>
      </c>
      <c r="D287" s="47">
        <f>SUM(D288)</f>
        <v>177.8</v>
      </c>
      <c r="E287" s="47">
        <f aca="true" t="shared" si="119" ref="E287:J287">SUM(E288)</f>
        <v>136.5</v>
      </c>
      <c r="F287" s="47">
        <f t="shared" si="119"/>
        <v>143.3</v>
      </c>
      <c r="G287" s="47">
        <f t="shared" si="119"/>
        <v>150.5</v>
      </c>
      <c r="H287" s="47">
        <f t="shared" si="119"/>
        <v>150.5</v>
      </c>
      <c r="I287" s="47">
        <f t="shared" si="119"/>
        <v>150.5</v>
      </c>
      <c r="J287" s="47">
        <f t="shared" si="119"/>
        <v>150.5</v>
      </c>
      <c r="K287" s="132">
        <v>58</v>
      </c>
    </row>
    <row r="288" spans="1:11" ht="15">
      <c r="A288" s="4"/>
      <c r="B288" s="12" t="s">
        <v>4</v>
      </c>
      <c r="C288" s="25">
        <f>SUM(D288:J288)</f>
        <v>1059.6</v>
      </c>
      <c r="D288" s="24">
        <v>177.8</v>
      </c>
      <c r="E288" s="24">
        <v>136.5</v>
      </c>
      <c r="F288" s="24">
        <v>143.3</v>
      </c>
      <c r="G288" s="24">
        <v>150.5</v>
      </c>
      <c r="H288" s="24">
        <v>150.5</v>
      </c>
      <c r="I288" s="24">
        <f>SUM(H288)</f>
        <v>150.5</v>
      </c>
      <c r="J288" s="24">
        <f>SUM(I288)</f>
        <v>150.5</v>
      </c>
      <c r="K288" s="134"/>
    </row>
    <row r="289" spans="1:11" ht="15">
      <c r="A289" s="177" t="s">
        <v>46</v>
      </c>
      <c r="B289" s="178"/>
      <c r="C289" s="178"/>
      <c r="D289" s="178"/>
      <c r="E289" s="178"/>
      <c r="F289" s="178"/>
      <c r="G289" s="178"/>
      <c r="H289" s="178"/>
      <c r="I289" s="178"/>
      <c r="J289" s="178"/>
      <c r="K289" s="179"/>
    </row>
    <row r="290" spans="1:11" ht="15">
      <c r="A290" s="4"/>
      <c r="B290" s="45" t="s">
        <v>43</v>
      </c>
      <c r="C290" s="46">
        <f>SUM(C291)</f>
        <v>8179.3</v>
      </c>
      <c r="D290" s="47">
        <f>SUM(D291)</f>
        <v>898</v>
      </c>
      <c r="E290" s="47">
        <f aca="true" t="shared" si="120" ref="E290:J290">SUM(E291)</f>
        <v>930.1</v>
      </c>
      <c r="F290" s="47">
        <f t="shared" si="120"/>
        <v>1500</v>
      </c>
      <c r="G290" s="47">
        <f t="shared" si="120"/>
        <v>1212.8</v>
      </c>
      <c r="H290" s="47">
        <f t="shared" si="120"/>
        <v>1212.8</v>
      </c>
      <c r="I290" s="47">
        <f t="shared" si="120"/>
        <v>1212.8</v>
      </c>
      <c r="J290" s="47">
        <f t="shared" si="120"/>
        <v>1212.8</v>
      </c>
      <c r="K290" s="132">
        <v>59</v>
      </c>
    </row>
    <row r="291" spans="1:11" ht="15">
      <c r="A291" s="4"/>
      <c r="B291" s="12" t="s">
        <v>4</v>
      </c>
      <c r="C291" s="25">
        <f>SUM(D291:J291)</f>
        <v>8179.3</v>
      </c>
      <c r="D291" s="24">
        <v>898</v>
      </c>
      <c r="E291" s="24">
        <v>930.1</v>
      </c>
      <c r="F291" s="24">
        <v>1500</v>
      </c>
      <c r="G291" s="24">
        <v>1212.8</v>
      </c>
      <c r="H291" s="24">
        <v>1212.8</v>
      </c>
      <c r="I291" s="24">
        <f>SUM(H291)</f>
        <v>1212.8</v>
      </c>
      <c r="J291" s="24">
        <f>SUM(I291)</f>
        <v>1212.8</v>
      </c>
      <c r="K291" s="134"/>
    </row>
    <row r="292" spans="1:11" ht="15">
      <c r="A292" s="177" t="s">
        <v>47</v>
      </c>
      <c r="B292" s="178"/>
      <c r="C292" s="178"/>
      <c r="D292" s="178"/>
      <c r="E292" s="178"/>
      <c r="F292" s="178"/>
      <c r="G292" s="178"/>
      <c r="H292" s="178"/>
      <c r="I292" s="178"/>
      <c r="J292" s="178"/>
      <c r="K292" s="179"/>
    </row>
    <row r="293" spans="1:11" ht="15">
      <c r="A293" s="4"/>
      <c r="B293" s="45" t="s">
        <v>43</v>
      </c>
      <c r="C293" s="46">
        <f>SUM(C294)</f>
        <v>767.0999999999999</v>
      </c>
      <c r="D293" s="47">
        <f>SUM(D294)</f>
        <v>99.6</v>
      </c>
      <c r="E293" s="47">
        <f aca="true" t="shared" si="121" ref="E293:J293">SUM(E294)</f>
        <v>94</v>
      </c>
      <c r="F293" s="47">
        <f t="shared" si="121"/>
        <v>110.3</v>
      </c>
      <c r="G293" s="47">
        <f t="shared" si="121"/>
        <v>115.8</v>
      </c>
      <c r="H293" s="47">
        <f t="shared" si="121"/>
        <v>115.8</v>
      </c>
      <c r="I293" s="47">
        <f t="shared" si="121"/>
        <v>115.8</v>
      </c>
      <c r="J293" s="47">
        <f t="shared" si="121"/>
        <v>115.8</v>
      </c>
      <c r="K293" s="132">
        <v>64</v>
      </c>
    </row>
    <row r="294" spans="1:11" ht="15">
      <c r="A294" s="4"/>
      <c r="B294" s="12" t="s">
        <v>4</v>
      </c>
      <c r="C294" s="25">
        <f>SUM(D294:J294)</f>
        <v>767.0999999999999</v>
      </c>
      <c r="D294" s="24">
        <v>99.6</v>
      </c>
      <c r="E294" s="24">
        <v>94</v>
      </c>
      <c r="F294" s="24">
        <v>110.3</v>
      </c>
      <c r="G294" s="24">
        <v>115.8</v>
      </c>
      <c r="H294" s="24">
        <v>115.8</v>
      </c>
      <c r="I294" s="24">
        <f>SUM(H294)</f>
        <v>115.8</v>
      </c>
      <c r="J294" s="24">
        <f>SUM(I294)</f>
        <v>115.8</v>
      </c>
      <c r="K294" s="134"/>
    </row>
    <row r="295" spans="1:11" ht="27.75" customHeight="1">
      <c r="A295" s="123" t="s">
        <v>91</v>
      </c>
      <c r="B295" s="124"/>
      <c r="C295" s="124"/>
      <c r="D295" s="124"/>
      <c r="E295" s="124"/>
      <c r="F295" s="124"/>
      <c r="G295" s="124"/>
      <c r="H295" s="124"/>
      <c r="I295" s="124"/>
      <c r="J295" s="124"/>
      <c r="K295" s="125"/>
    </row>
    <row r="296" spans="1:11" ht="15">
      <c r="A296" s="10"/>
      <c r="B296" s="11" t="s">
        <v>31</v>
      </c>
      <c r="C296" s="50">
        <f>SUM(C297)</f>
        <v>563.4599999999999</v>
      </c>
      <c r="D296" s="50">
        <f>SUM(D297)</f>
        <v>50</v>
      </c>
      <c r="E296" s="50">
        <f aca="true" t="shared" si="122" ref="E296:J296">SUM(E297)</f>
        <v>146.76</v>
      </c>
      <c r="F296" s="50">
        <f t="shared" si="122"/>
        <v>135.1</v>
      </c>
      <c r="G296" s="50">
        <f t="shared" si="122"/>
        <v>57.9</v>
      </c>
      <c r="H296" s="50">
        <f t="shared" si="122"/>
        <v>57.9</v>
      </c>
      <c r="I296" s="50">
        <f t="shared" si="122"/>
        <v>57.9</v>
      </c>
      <c r="J296" s="50">
        <f t="shared" si="122"/>
        <v>57.9</v>
      </c>
      <c r="K296" s="132" t="s">
        <v>98</v>
      </c>
    </row>
    <row r="297" spans="1:11" ht="15">
      <c r="A297" s="44"/>
      <c r="B297" s="48" t="s">
        <v>4</v>
      </c>
      <c r="C297" s="49">
        <f>SUM(D297:J297)</f>
        <v>563.4599999999999</v>
      </c>
      <c r="D297" s="49">
        <f>SUM(D300+D303)</f>
        <v>50</v>
      </c>
      <c r="E297" s="49">
        <f aca="true" t="shared" si="123" ref="E297:J297">SUM(E300+E303)</f>
        <v>146.76</v>
      </c>
      <c r="F297" s="49">
        <f t="shared" si="123"/>
        <v>135.1</v>
      </c>
      <c r="G297" s="49">
        <f t="shared" si="123"/>
        <v>57.9</v>
      </c>
      <c r="H297" s="49">
        <f t="shared" si="123"/>
        <v>57.9</v>
      </c>
      <c r="I297" s="49">
        <f t="shared" si="123"/>
        <v>57.9</v>
      </c>
      <c r="J297" s="49">
        <f t="shared" si="123"/>
        <v>57.9</v>
      </c>
      <c r="K297" s="133"/>
    </row>
    <row r="298" spans="1:11" ht="15">
      <c r="A298" s="142" t="s">
        <v>62</v>
      </c>
      <c r="B298" s="143"/>
      <c r="C298" s="143"/>
      <c r="D298" s="143"/>
      <c r="E298" s="143"/>
      <c r="F298" s="143"/>
      <c r="G298" s="143"/>
      <c r="H298" s="143"/>
      <c r="I298" s="143"/>
      <c r="J298" s="143"/>
      <c r="K298" s="144"/>
    </row>
    <row r="299" spans="1:11" ht="15">
      <c r="A299" s="85"/>
      <c r="B299" s="98" t="s">
        <v>31</v>
      </c>
      <c r="C299" s="86">
        <f>SUM(C300)</f>
        <v>403.46</v>
      </c>
      <c r="D299" s="87">
        <f>SUM(D300)</f>
        <v>50</v>
      </c>
      <c r="E299" s="87">
        <f aca="true" t="shared" si="124" ref="E299:J299">SUM(E300)</f>
        <v>66.76</v>
      </c>
      <c r="F299" s="87">
        <f t="shared" si="124"/>
        <v>55.1</v>
      </c>
      <c r="G299" s="87">
        <f t="shared" si="124"/>
        <v>57.9</v>
      </c>
      <c r="H299" s="87">
        <f t="shared" si="124"/>
        <v>57.9</v>
      </c>
      <c r="I299" s="87">
        <f t="shared" si="124"/>
        <v>57.9</v>
      </c>
      <c r="J299" s="87">
        <f t="shared" si="124"/>
        <v>57.9</v>
      </c>
      <c r="K299" s="132">
        <v>65</v>
      </c>
    </row>
    <row r="300" spans="1:11" ht="15">
      <c r="A300" s="4"/>
      <c r="B300" s="12" t="s">
        <v>4</v>
      </c>
      <c r="C300" s="25">
        <f>SUM(D300:J300)</f>
        <v>403.46</v>
      </c>
      <c r="D300" s="24">
        <v>50</v>
      </c>
      <c r="E300" s="24">
        <v>66.76</v>
      </c>
      <c r="F300" s="24">
        <v>55.1</v>
      </c>
      <c r="G300" s="24">
        <v>57.9</v>
      </c>
      <c r="H300" s="24">
        <v>57.9</v>
      </c>
      <c r="I300" s="24">
        <f>SUM(H300)</f>
        <v>57.9</v>
      </c>
      <c r="J300" s="24">
        <f>SUM(I300)</f>
        <v>57.9</v>
      </c>
      <c r="K300" s="134"/>
    </row>
    <row r="301" spans="1:11" ht="12" customHeight="1">
      <c r="A301" s="142" t="s">
        <v>60</v>
      </c>
      <c r="B301" s="143"/>
      <c r="C301" s="143"/>
      <c r="D301" s="143"/>
      <c r="E301" s="143"/>
      <c r="F301" s="143"/>
      <c r="G301" s="143"/>
      <c r="H301" s="143"/>
      <c r="I301" s="143"/>
      <c r="J301" s="143"/>
      <c r="K301" s="144"/>
    </row>
    <row r="302" spans="1:11" ht="15">
      <c r="A302" s="4"/>
      <c r="B302" s="98" t="s">
        <v>31</v>
      </c>
      <c r="C302" s="86">
        <f>SUM(D302:J302)</f>
        <v>160</v>
      </c>
      <c r="D302" s="86">
        <f aca="true" t="shared" si="125" ref="D302:J302">SUM(D303)</f>
        <v>0</v>
      </c>
      <c r="E302" s="86">
        <f t="shared" si="125"/>
        <v>80</v>
      </c>
      <c r="F302" s="86">
        <f t="shared" si="125"/>
        <v>80</v>
      </c>
      <c r="G302" s="86">
        <f t="shared" si="125"/>
        <v>0</v>
      </c>
      <c r="H302" s="86">
        <f t="shared" si="125"/>
        <v>0</v>
      </c>
      <c r="I302" s="86">
        <f t="shared" si="125"/>
        <v>0</v>
      </c>
      <c r="J302" s="86">
        <f t="shared" si="125"/>
        <v>0</v>
      </c>
      <c r="K302" s="175">
        <v>66</v>
      </c>
    </row>
    <row r="303" spans="1:11" ht="15">
      <c r="A303" s="4"/>
      <c r="B303" s="12" t="s">
        <v>4</v>
      </c>
      <c r="C303" s="25">
        <f>SUM(D303:J303)</f>
        <v>160</v>
      </c>
      <c r="D303" s="24">
        <v>0</v>
      </c>
      <c r="E303" s="24">
        <v>80</v>
      </c>
      <c r="F303" s="24">
        <v>80</v>
      </c>
      <c r="G303" s="24">
        <v>0</v>
      </c>
      <c r="H303" s="24">
        <v>0</v>
      </c>
      <c r="I303" s="24">
        <f>SUM(H303)</f>
        <v>0</v>
      </c>
      <c r="J303" s="24">
        <f>SUM(I303)</f>
        <v>0</v>
      </c>
      <c r="K303" s="176"/>
    </row>
    <row r="304" spans="1:11" ht="15.75">
      <c r="A304" s="146" t="s">
        <v>64</v>
      </c>
      <c r="B304" s="147"/>
      <c r="C304" s="147"/>
      <c r="D304" s="147"/>
      <c r="E304" s="147"/>
      <c r="F304" s="147"/>
      <c r="G304" s="147"/>
      <c r="H304" s="147"/>
      <c r="I304" s="147"/>
      <c r="J304" s="147"/>
      <c r="K304" s="148"/>
    </row>
    <row r="305" spans="1:11" ht="27">
      <c r="A305" s="63"/>
      <c r="B305" s="62" t="s">
        <v>65</v>
      </c>
      <c r="C305" s="81">
        <f aca="true" t="shared" si="126" ref="C305:J305">C308+C317</f>
        <v>0</v>
      </c>
      <c r="D305" s="74">
        <f t="shared" si="126"/>
        <v>0</v>
      </c>
      <c r="E305" s="74">
        <f t="shared" si="126"/>
        <v>0</v>
      </c>
      <c r="F305" s="74">
        <f t="shared" si="126"/>
        <v>0</v>
      </c>
      <c r="G305" s="74">
        <f t="shared" si="126"/>
        <v>0</v>
      </c>
      <c r="H305" s="74">
        <f t="shared" si="126"/>
        <v>0</v>
      </c>
      <c r="I305" s="74">
        <f t="shared" si="126"/>
        <v>0</v>
      </c>
      <c r="J305" s="74">
        <f t="shared" si="126"/>
        <v>0</v>
      </c>
      <c r="K305" s="132" t="s">
        <v>63</v>
      </c>
    </row>
    <row r="306" spans="1:11" ht="15">
      <c r="A306" s="63"/>
      <c r="B306" s="59" t="s">
        <v>4</v>
      </c>
      <c r="C306" s="80">
        <f aca="true" t="shared" si="127" ref="C306:J306">C309+C318</f>
        <v>0</v>
      </c>
      <c r="D306" s="60">
        <f t="shared" si="127"/>
        <v>0</v>
      </c>
      <c r="E306" s="60">
        <f t="shared" si="127"/>
        <v>0</v>
      </c>
      <c r="F306" s="60">
        <f t="shared" si="127"/>
        <v>0</v>
      </c>
      <c r="G306" s="60">
        <f t="shared" si="127"/>
        <v>0</v>
      </c>
      <c r="H306" s="60">
        <f t="shared" si="127"/>
        <v>0</v>
      </c>
      <c r="I306" s="60">
        <f t="shared" si="127"/>
        <v>0</v>
      </c>
      <c r="J306" s="60">
        <f t="shared" si="127"/>
        <v>0</v>
      </c>
      <c r="K306" s="134"/>
    </row>
    <row r="307" spans="1:11" ht="15">
      <c r="A307" s="126" t="s">
        <v>10</v>
      </c>
      <c r="B307" s="127"/>
      <c r="C307" s="127"/>
      <c r="D307" s="127"/>
      <c r="E307" s="127"/>
      <c r="F307" s="127"/>
      <c r="G307" s="127"/>
      <c r="H307" s="127"/>
      <c r="I307" s="127"/>
      <c r="J307" s="127"/>
      <c r="K307" s="128"/>
    </row>
    <row r="308" spans="1:11" ht="40.5">
      <c r="A308" s="63"/>
      <c r="B308" s="62" t="s">
        <v>38</v>
      </c>
      <c r="C308" s="70">
        <v>0</v>
      </c>
      <c r="D308" s="70">
        <v>0</v>
      </c>
      <c r="E308" s="70">
        <v>0</v>
      </c>
      <c r="F308" s="70">
        <v>0</v>
      </c>
      <c r="G308" s="70">
        <v>0</v>
      </c>
      <c r="H308" s="70">
        <v>0</v>
      </c>
      <c r="I308" s="71">
        <v>0</v>
      </c>
      <c r="J308" s="71">
        <v>0</v>
      </c>
      <c r="K308" s="158" t="s">
        <v>63</v>
      </c>
    </row>
    <row r="309" spans="1:11" ht="15">
      <c r="A309" s="63"/>
      <c r="B309" s="59" t="s">
        <v>4</v>
      </c>
      <c r="C309" s="72">
        <v>0</v>
      </c>
      <c r="D309" s="72">
        <v>0</v>
      </c>
      <c r="E309" s="72">
        <v>0</v>
      </c>
      <c r="F309" s="72">
        <v>0</v>
      </c>
      <c r="G309" s="72">
        <v>0</v>
      </c>
      <c r="H309" s="72">
        <v>0</v>
      </c>
      <c r="I309" s="72">
        <v>0</v>
      </c>
      <c r="J309" s="72">
        <v>0</v>
      </c>
      <c r="K309" s="159"/>
    </row>
    <row r="310" spans="1:11" ht="15">
      <c r="A310" s="129" t="s">
        <v>11</v>
      </c>
      <c r="B310" s="130"/>
      <c r="C310" s="130"/>
      <c r="D310" s="130"/>
      <c r="E310" s="130"/>
      <c r="F310" s="130"/>
      <c r="G310" s="130"/>
      <c r="H310" s="130"/>
      <c r="I310" s="130"/>
      <c r="J310" s="130"/>
      <c r="K310" s="131"/>
    </row>
    <row r="311" spans="1:11" ht="54">
      <c r="A311" s="16"/>
      <c r="B311" s="11" t="s">
        <v>30</v>
      </c>
      <c r="C311" s="23">
        <f aca="true" t="shared" si="128" ref="C311:J311">SUM(C312)</f>
        <v>0</v>
      </c>
      <c r="D311" s="23">
        <f t="shared" si="128"/>
        <v>0</v>
      </c>
      <c r="E311" s="23">
        <f t="shared" si="128"/>
        <v>0</v>
      </c>
      <c r="F311" s="23">
        <f t="shared" si="128"/>
        <v>0</v>
      </c>
      <c r="G311" s="23">
        <f t="shared" si="128"/>
        <v>0</v>
      </c>
      <c r="H311" s="23">
        <f t="shared" si="128"/>
        <v>0</v>
      </c>
      <c r="I311" s="23">
        <f t="shared" si="128"/>
        <v>0</v>
      </c>
      <c r="J311" s="23">
        <f t="shared" si="128"/>
        <v>0</v>
      </c>
      <c r="K311" s="135" t="s">
        <v>63</v>
      </c>
    </row>
    <row r="312" spans="1:11" ht="15">
      <c r="A312" s="9"/>
      <c r="B312" s="17" t="s">
        <v>4</v>
      </c>
      <c r="C312" s="19">
        <f>SUM(D312:J312)</f>
        <v>0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36"/>
    </row>
    <row r="313" spans="1:11" ht="15">
      <c r="A313" s="129" t="s">
        <v>12</v>
      </c>
      <c r="B313" s="130"/>
      <c r="C313" s="130"/>
      <c r="D313" s="130"/>
      <c r="E313" s="130"/>
      <c r="F313" s="130"/>
      <c r="G313" s="130"/>
      <c r="H313" s="130"/>
      <c r="I313" s="130"/>
      <c r="J313" s="130"/>
      <c r="K313" s="131"/>
    </row>
    <row r="314" spans="1:11" ht="15">
      <c r="A314" s="10"/>
      <c r="B314" s="11" t="s">
        <v>9</v>
      </c>
      <c r="C314" s="22">
        <v>0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132" t="s">
        <v>63</v>
      </c>
    </row>
    <row r="315" spans="1:11" ht="15">
      <c r="A315" s="9"/>
      <c r="B315" s="17" t="s">
        <v>4</v>
      </c>
      <c r="C315" s="19">
        <v>0</v>
      </c>
      <c r="D315" s="19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34"/>
    </row>
    <row r="316" spans="1:11" ht="15">
      <c r="A316" s="126" t="s">
        <v>21</v>
      </c>
      <c r="B316" s="127"/>
      <c r="C316" s="127"/>
      <c r="D316" s="127"/>
      <c r="E316" s="127"/>
      <c r="F316" s="127"/>
      <c r="G316" s="127"/>
      <c r="H316" s="127"/>
      <c r="I316" s="127"/>
      <c r="J316" s="127"/>
      <c r="K316" s="128"/>
    </row>
    <row r="317" spans="1:11" ht="15">
      <c r="A317" s="73"/>
      <c r="B317" s="62" t="s">
        <v>9</v>
      </c>
      <c r="C317" s="74">
        <f aca="true" t="shared" si="129" ref="C317:J317">SUM(C318)</f>
        <v>0</v>
      </c>
      <c r="D317" s="74">
        <f t="shared" si="129"/>
        <v>0</v>
      </c>
      <c r="E317" s="74">
        <f t="shared" si="129"/>
        <v>0</v>
      </c>
      <c r="F317" s="74">
        <f t="shared" si="129"/>
        <v>0</v>
      </c>
      <c r="G317" s="74">
        <f t="shared" si="129"/>
        <v>0</v>
      </c>
      <c r="H317" s="74">
        <f t="shared" si="129"/>
        <v>0</v>
      </c>
      <c r="I317" s="74">
        <f t="shared" si="129"/>
        <v>0</v>
      </c>
      <c r="J317" s="74">
        <f t="shared" si="129"/>
        <v>0</v>
      </c>
      <c r="K317" s="166" t="s">
        <v>63</v>
      </c>
    </row>
    <row r="318" spans="1:11" ht="15">
      <c r="A318" s="63"/>
      <c r="B318" s="77" t="s">
        <v>4</v>
      </c>
      <c r="C318" s="60">
        <f>SUM(D318:J318)</f>
        <v>0</v>
      </c>
      <c r="D318" s="60">
        <f>SUM(D321)</f>
        <v>0</v>
      </c>
      <c r="E318" s="60">
        <f aca="true" t="shared" si="130" ref="E318:J318">SUM(E321)</f>
        <v>0</v>
      </c>
      <c r="F318" s="60">
        <f t="shared" si="130"/>
        <v>0</v>
      </c>
      <c r="G318" s="60">
        <f t="shared" si="130"/>
        <v>0</v>
      </c>
      <c r="H318" s="60">
        <f t="shared" si="130"/>
        <v>0</v>
      </c>
      <c r="I318" s="60">
        <f t="shared" si="130"/>
        <v>0</v>
      </c>
      <c r="J318" s="60">
        <f t="shared" si="130"/>
        <v>0</v>
      </c>
      <c r="K318" s="167"/>
    </row>
    <row r="319" spans="1:11" ht="15">
      <c r="A319" s="123" t="s">
        <v>92</v>
      </c>
      <c r="B319" s="124"/>
      <c r="C319" s="124"/>
      <c r="D319" s="124"/>
      <c r="E319" s="124"/>
      <c r="F319" s="124"/>
      <c r="G319" s="124"/>
      <c r="H319" s="124"/>
      <c r="I319" s="124"/>
      <c r="J319" s="124"/>
      <c r="K319" s="125"/>
    </row>
    <row r="320" spans="1:11" ht="15">
      <c r="A320" s="10"/>
      <c r="B320" s="30" t="s">
        <v>18</v>
      </c>
      <c r="C320" s="28">
        <f aca="true" t="shared" si="131" ref="C320:J320">SUM(C321:C321)</f>
        <v>0</v>
      </c>
      <c r="D320" s="28">
        <f t="shared" si="131"/>
        <v>0</v>
      </c>
      <c r="E320" s="28">
        <f t="shared" si="131"/>
        <v>0</v>
      </c>
      <c r="F320" s="28">
        <f t="shared" si="131"/>
        <v>0</v>
      </c>
      <c r="G320" s="28">
        <f t="shared" si="131"/>
        <v>0</v>
      </c>
      <c r="H320" s="28">
        <f t="shared" si="131"/>
        <v>0</v>
      </c>
      <c r="I320" s="28">
        <f t="shared" si="131"/>
        <v>0</v>
      </c>
      <c r="J320" s="28">
        <f t="shared" si="131"/>
        <v>0</v>
      </c>
      <c r="K320" s="132">
        <v>70</v>
      </c>
    </row>
    <row r="321" spans="1:11" ht="15">
      <c r="A321" s="9"/>
      <c r="B321" s="31" t="s">
        <v>4</v>
      </c>
      <c r="C321" s="35">
        <f>SUM(D321:J321)</f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f>SUM(G321)</f>
        <v>0</v>
      </c>
      <c r="I321" s="35">
        <f>SUM(H321)</f>
        <v>0</v>
      </c>
      <c r="J321" s="35">
        <f>SUM(I321)</f>
        <v>0</v>
      </c>
      <c r="K321" s="134"/>
    </row>
    <row r="322" spans="1:11" ht="15.75">
      <c r="A322" s="146" t="s">
        <v>66</v>
      </c>
      <c r="B322" s="147"/>
      <c r="C322" s="147"/>
      <c r="D322" s="147"/>
      <c r="E322" s="147"/>
      <c r="F322" s="147"/>
      <c r="G322" s="147"/>
      <c r="H322" s="147"/>
      <c r="I322" s="147"/>
      <c r="J322" s="147"/>
      <c r="K322" s="148"/>
    </row>
    <row r="323" spans="1:11" ht="27">
      <c r="A323" s="63"/>
      <c r="B323" s="62" t="s">
        <v>37</v>
      </c>
      <c r="C323" s="81">
        <f aca="true" t="shared" si="132" ref="C323:J324">C326+C335</f>
        <v>22433.800000000003</v>
      </c>
      <c r="D323" s="74">
        <f t="shared" si="132"/>
        <v>2902</v>
      </c>
      <c r="E323" s="74">
        <f t="shared" si="132"/>
        <v>3047.1</v>
      </c>
      <c r="F323" s="74">
        <f t="shared" si="132"/>
        <v>3047.1</v>
      </c>
      <c r="G323" s="74">
        <f t="shared" si="132"/>
        <v>3359.4</v>
      </c>
      <c r="H323" s="74">
        <f t="shared" si="132"/>
        <v>3359.4</v>
      </c>
      <c r="I323" s="74">
        <f t="shared" si="132"/>
        <v>3359.4</v>
      </c>
      <c r="J323" s="74">
        <f t="shared" si="132"/>
        <v>3359.4</v>
      </c>
      <c r="K323" s="132" t="s">
        <v>63</v>
      </c>
    </row>
    <row r="324" spans="1:11" ht="15">
      <c r="A324" s="63"/>
      <c r="B324" s="59" t="s">
        <v>4</v>
      </c>
      <c r="C324" s="80">
        <f t="shared" si="132"/>
        <v>22433.800000000003</v>
      </c>
      <c r="D324" s="60">
        <f t="shared" si="132"/>
        <v>2902</v>
      </c>
      <c r="E324" s="60">
        <f t="shared" si="132"/>
        <v>3047.1</v>
      </c>
      <c r="F324" s="60">
        <f t="shared" si="132"/>
        <v>3047.1</v>
      </c>
      <c r="G324" s="60">
        <f t="shared" si="132"/>
        <v>3359.4</v>
      </c>
      <c r="H324" s="60">
        <f t="shared" si="132"/>
        <v>3359.4</v>
      </c>
      <c r="I324" s="60">
        <f t="shared" si="132"/>
        <v>3359.4</v>
      </c>
      <c r="J324" s="60">
        <f t="shared" si="132"/>
        <v>3359.4</v>
      </c>
      <c r="K324" s="134"/>
    </row>
    <row r="325" spans="1:11" ht="15">
      <c r="A325" s="126" t="s">
        <v>10</v>
      </c>
      <c r="B325" s="127"/>
      <c r="C325" s="127"/>
      <c r="D325" s="127"/>
      <c r="E325" s="127"/>
      <c r="F325" s="127"/>
      <c r="G325" s="127"/>
      <c r="H325" s="127"/>
      <c r="I325" s="127"/>
      <c r="J325" s="127"/>
      <c r="K325" s="128"/>
    </row>
    <row r="326" spans="1:11" ht="40.5">
      <c r="A326" s="63"/>
      <c r="B326" s="62" t="s">
        <v>38</v>
      </c>
      <c r="C326" s="70">
        <v>0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1">
        <v>0</v>
      </c>
      <c r="J326" s="71">
        <v>0</v>
      </c>
      <c r="K326" s="158" t="s">
        <v>63</v>
      </c>
    </row>
    <row r="327" spans="1:11" ht="15">
      <c r="A327" s="63"/>
      <c r="B327" s="59" t="s">
        <v>4</v>
      </c>
      <c r="C327" s="72">
        <v>0</v>
      </c>
      <c r="D327" s="72">
        <v>0</v>
      </c>
      <c r="E327" s="72">
        <v>0</v>
      </c>
      <c r="F327" s="72">
        <v>0</v>
      </c>
      <c r="G327" s="72">
        <v>0</v>
      </c>
      <c r="H327" s="72">
        <v>0</v>
      </c>
      <c r="I327" s="72">
        <v>0</v>
      </c>
      <c r="J327" s="72">
        <v>0</v>
      </c>
      <c r="K327" s="159"/>
    </row>
    <row r="328" spans="1:11" ht="15">
      <c r="A328" s="129" t="s">
        <v>11</v>
      </c>
      <c r="B328" s="130"/>
      <c r="C328" s="130"/>
      <c r="D328" s="130"/>
      <c r="E328" s="130"/>
      <c r="F328" s="130"/>
      <c r="G328" s="130"/>
      <c r="H328" s="130"/>
      <c r="I328" s="130"/>
      <c r="J328" s="130"/>
      <c r="K328" s="131"/>
    </row>
    <row r="329" spans="1:11" ht="54">
      <c r="A329" s="16"/>
      <c r="B329" s="11" t="s">
        <v>30</v>
      </c>
      <c r="C329" s="23">
        <f aca="true" t="shared" si="133" ref="C329:J329">SUM(C330)</f>
        <v>0</v>
      </c>
      <c r="D329" s="23">
        <f t="shared" si="133"/>
        <v>0</v>
      </c>
      <c r="E329" s="23">
        <f t="shared" si="133"/>
        <v>0</v>
      </c>
      <c r="F329" s="23">
        <f t="shared" si="133"/>
        <v>0</v>
      </c>
      <c r="G329" s="23">
        <f t="shared" si="133"/>
        <v>0</v>
      </c>
      <c r="H329" s="23">
        <f t="shared" si="133"/>
        <v>0</v>
      </c>
      <c r="I329" s="23">
        <f t="shared" si="133"/>
        <v>0</v>
      </c>
      <c r="J329" s="23">
        <f t="shared" si="133"/>
        <v>0</v>
      </c>
      <c r="K329" s="135" t="s">
        <v>63</v>
      </c>
    </row>
    <row r="330" spans="1:11" ht="15">
      <c r="A330" s="9"/>
      <c r="B330" s="17" t="s">
        <v>4</v>
      </c>
      <c r="C330" s="19">
        <f>SUM(D330:J330)</f>
        <v>0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36"/>
    </row>
    <row r="331" spans="1:11" ht="15">
      <c r="A331" s="129" t="s">
        <v>12</v>
      </c>
      <c r="B331" s="130"/>
      <c r="C331" s="130"/>
      <c r="D331" s="130"/>
      <c r="E331" s="130"/>
      <c r="F331" s="130"/>
      <c r="G331" s="130"/>
      <c r="H331" s="130"/>
      <c r="I331" s="130"/>
      <c r="J331" s="130"/>
      <c r="K331" s="131"/>
    </row>
    <row r="332" spans="1:11" ht="15">
      <c r="A332" s="10"/>
      <c r="B332" s="11" t="s">
        <v>9</v>
      </c>
      <c r="C332" s="22">
        <v>0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132" t="s">
        <v>63</v>
      </c>
    </row>
    <row r="333" spans="1:11" ht="15">
      <c r="A333" s="9"/>
      <c r="B333" s="17" t="s">
        <v>4</v>
      </c>
      <c r="C333" s="19">
        <v>0</v>
      </c>
      <c r="D333" s="19">
        <v>0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34"/>
    </row>
    <row r="334" spans="1:11" ht="15">
      <c r="A334" s="126" t="s">
        <v>21</v>
      </c>
      <c r="B334" s="127"/>
      <c r="C334" s="127"/>
      <c r="D334" s="127"/>
      <c r="E334" s="127"/>
      <c r="F334" s="127"/>
      <c r="G334" s="127"/>
      <c r="H334" s="127"/>
      <c r="I334" s="127"/>
      <c r="J334" s="127"/>
      <c r="K334" s="128"/>
    </row>
    <row r="335" spans="1:11" ht="15">
      <c r="A335" s="73"/>
      <c r="B335" s="62" t="s">
        <v>9</v>
      </c>
      <c r="C335" s="74">
        <f aca="true" t="shared" si="134" ref="C335:J335">SUM(C336)</f>
        <v>22433.800000000003</v>
      </c>
      <c r="D335" s="74">
        <f t="shared" si="134"/>
        <v>2902</v>
      </c>
      <c r="E335" s="74">
        <f t="shared" si="134"/>
        <v>3047.1</v>
      </c>
      <c r="F335" s="74">
        <f t="shared" si="134"/>
        <v>3047.1</v>
      </c>
      <c r="G335" s="74">
        <f t="shared" si="134"/>
        <v>3359.4</v>
      </c>
      <c r="H335" s="74">
        <f t="shared" si="134"/>
        <v>3359.4</v>
      </c>
      <c r="I335" s="74">
        <f t="shared" si="134"/>
        <v>3359.4</v>
      </c>
      <c r="J335" s="74">
        <f t="shared" si="134"/>
        <v>3359.4</v>
      </c>
      <c r="K335" s="166" t="s">
        <v>63</v>
      </c>
    </row>
    <row r="336" spans="1:11" ht="15">
      <c r="A336" s="63"/>
      <c r="B336" s="77" t="s">
        <v>4</v>
      </c>
      <c r="C336" s="60">
        <f>SUM(D336:J336)</f>
        <v>22433.800000000003</v>
      </c>
      <c r="D336" s="60">
        <f>SUM(D339)</f>
        <v>2902</v>
      </c>
      <c r="E336" s="60">
        <f aca="true" t="shared" si="135" ref="E336:J336">SUM(E339)</f>
        <v>3047.1</v>
      </c>
      <c r="F336" s="60">
        <f t="shared" si="135"/>
        <v>3047.1</v>
      </c>
      <c r="G336" s="60">
        <f t="shared" si="135"/>
        <v>3359.4</v>
      </c>
      <c r="H336" s="60">
        <f t="shared" si="135"/>
        <v>3359.4</v>
      </c>
      <c r="I336" s="60">
        <f t="shared" si="135"/>
        <v>3359.4</v>
      </c>
      <c r="J336" s="60">
        <f t="shared" si="135"/>
        <v>3359.4</v>
      </c>
      <c r="K336" s="167"/>
    </row>
    <row r="337" spans="1:11" ht="27" customHeight="1">
      <c r="A337" s="123" t="s">
        <v>93</v>
      </c>
      <c r="B337" s="124"/>
      <c r="C337" s="124"/>
      <c r="D337" s="124"/>
      <c r="E337" s="124"/>
      <c r="F337" s="124"/>
      <c r="G337" s="124"/>
      <c r="H337" s="124"/>
      <c r="I337" s="124"/>
      <c r="J337" s="124"/>
      <c r="K337" s="125"/>
    </row>
    <row r="338" spans="1:11" ht="15">
      <c r="A338" s="10"/>
      <c r="B338" s="30" t="s">
        <v>18</v>
      </c>
      <c r="C338" s="28">
        <f aca="true" t="shared" si="136" ref="C338:J338">SUM(C339:C339)</f>
        <v>22433.800000000003</v>
      </c>
      <c r="D338" s="28">
        <f t="shared" si="136"/>
        <v>2902</v>
      </c>
      <c r="E338" s="28">
        <f t="shared" si="136"/>
        <v>3047.1</v>
      </c>
      <c r="F338" s="28">
        <f t="shared" si="136"/>
        <v>3047.1</v>
      </c>
      <c r="G338" s="28">
        <f t="shared" si="136"/>
        <v>3359.4</v>
      </c>
      <c r="H338" s="28">
        <f t="shared" si="136"/>
        <v>3359.4</v>
      </c>
      <c r="I338" s="28">
        <f t="shared" si="136"/>
        <v>3359.4</v>
      </c>
      <c r="J338" s="28">
        <f t="shared" si="136"/>
        <v>3359.4</v>
      </c>
      <c r="K338" s="132">
        <v>74</v>
      </c>
    </row>
    <row r="339" spans="1:11" ht="15">
      <c r="A339" s="9"/>
      <c r="B339" s="31" t="s">
        <v>4</v>
      </c>
      <c r="C339" s="35">
        <f>SUM(D339:J339)</f>
        <v>22433.800000000003</v>
      </c>
      <c r="D339" s="35">
        <v>2902</v>
      </c>
      <c r="E339" s="35">
        <v>3047.1</v>
      </c>
      <c r="F339" s="35">
        <v>3047.1</v>
      </c>
      <c r="G339" s="35">
        <v>3359.4</v>
      </c>
      <c r="H339" s="35">
        <v>3359.4</v>
      </c>
      <c r="I339" s="35">
        <f>SUM(H339)</f>
        <v>3359.4</v>
      </c>
      <c r="J339" s="35">
        <f>SUM(I339)</f>
        <v>3359.4</v>
      </c>
      <c r="K339" s="134"/>
    </row>
    <row r="340" spans="1:11" ht="47.25" customHeight="1">
      <c r="A340" s="146" t="s">
        <v>67</v>
      </c>
      <c r="B340" s="147"/>
      <c r="C340" s="147"/>
      <c r="D340" s="147"/>
      <c r="E340" s="147"/>
      <c r="F340" s="147"/>
      <c r="G340" s="147"/>
      <c r="H340" s="147"/>
      <c r="I340" s="147"/>
      <c r="J340" s="147"/>
      <c r="K340" s="148"/>
    </row>
    <row r="341" spans="1:14" ht="27">
      <c r="A341" s="63"/>
      <c r="B341" s="62" t="s">
        <v>39</v>
      </c>
      <c r="C341" s="74">
        <f>SUM(C342:C343)</f>
        <v>115499.59999999999</v>
      </c>
      <c r="D341" s="74">
        <f>SUM(D342:D343)</f>
        <v>11000.699999999999</v>
      </c>
      <c r="E341" s="74">
        <f aca="true" t="shared" si="137" ref="E341:J341">SUM(E342:E343)</f>
        <v>22251.5</v>
      </c>
      <c r="F341" s="74">
        <f t="shared" si="137"/>
        <v>30300.6</v>
      </c>
      <c r="G341" s="74">
        <f t="shared" si="137"/>
        <v>12986.699999999999</v>
      </c>
      <c r="H341" s="74">
        <f t="shared" si="137"/>
        <v>12986.699999999999</v>
      </c>
      <c r="I341" s="74">
        <f t="shared" si="137"/>
        <v>12986.699999999999</v>
      </c>
      <c r="J341" s="74">
        <f t="shared" si="137"/>
        <v>12986.699999999999</v>
      </c>
      <c r="K341" s="158" t="s">
        <v>63</v>
      </c>
      <c r="L341" s="7"/>
      <c r="N341" s="1"/>
    </row>
    <row r="342" spans="1:14" ht="15">
      <c r="A342" s="63"/>
      <c r="B342" s="78" t="s">
        <v>52</v>
      </c>
      <c r="C342" s="80">
        <f>SUM(D342:J342)</f>
        <v>21</v>
      </c>
      <c r="D342" s="60">
        <f>SUM(D361)</f>
        <v>0</v>
      </c>
      <c r="E342" s="60">
        <f aca="true" t="shared" si="138" ref="E342:J342">SUM(E361)</f>
        <v>0</v>
      </c>
      <c r="F342" s="60">
        <f t="shared" si="138"/>
        <v>21</v>
      </c>
      <c r="G342" s="60">
        <f t="shared" si="138"/>
        <v>0</v>
      </c>
      <c r="H342" s="60">
        <f t="shared" si="138"/>
        <v>0</v>
      </c>
      <c r="I342" s="60">
        <f t="shared" si="138"/>
        <v>0</v>
      </c>
      <c r="J342" s="60">
        <f t="shared" si="138"/>
        <v>0</v>
      </c>
      <c r="K342" s="165"/>
      <c r="L342" s="7"/>
      <c r="N342" s="1"/>
    </row>
    <row r="343" spans="1:14" ht="15">
      <c r="A343" s="63"/>
      <c r="B343" s="59" t="s">
        <v>4</v>
      </c>
      <c r="C343" s="80">
        <f>SUM(D343:J343)</f>
        <v>115478.59999999999</v>
      </c>
      <c r="D343" s="60">
        <f aca="true" t="shared" si="139" ref="D343:J343">D346+D362</f>
        <v>11000.699999999999</v>
      </c>
      <c r="E343" s="60">
        <f t="shared" si="139"/>
        <v>22251.5</v>
      </c>
      <c r="F343" s="60">
        <f t="shared" si="139"/>
        <v>30279.6</v>
      </c>
      <c r="G343" s="60">
        <f t="shared" si="139"/>
        <v>12986.699999999999</v>
      </c>
      <c r="H343" s="60">
        <f t="shared" si="139"/>
        <v>12986.699999999999</v>
      </c>
      <c r="I343" s="60">
        <f t="shared" si="139"/>
        <v>12986.699999999999</v>
      </c>
      <c r="J343" s="60">
        <f t="shared" si="139"/>
        <v>12986.699999999999</v>
      </c>
      <c r="K343" s="159"/>
      <c r="L343" s="3"/>
      <c r="N343" s="1"/>
    </row>
    <row r="344" spans="1:12" ht="10.5" customHeight="1">
      <c r="A344" s="126" t="s">
        <v>10</v>
      </c>
      <c r="B344" s="127"/>
      <c r="C344" s="127"/>
      <c r="D344" s="127"/>
      <c r="E344" s="127"/>
      <c r="F344" s="127"/>
      <c r="G344" s="127"/>
      <c r="H344" s="127"/>
      <c r="I344" s="127"/>
      <c r="J344" s="127"/>
      <c r="K344" s="128"/>
      <c r="L344" s="3"/>
    </row>
    <row r="345" spans="1:12" ht="40.5">
      <c r="A345" s="63"/>
      <c r="B345" s="62" t="s">
        <v>38</v>
      </c>
      <c r="C345" s="101">
        <f>SUM(D345:J345)</f>
        <v>10090.9</v>
      </c>
      <c r="D345" s="101">
        <f>SUM(D346)</f>
        <v>1301.9</v>
      </c>
      <c r="E345" s="101">
        <f aca="true" t="shared" si="140" ref="E345:J345">SUM(E346)</f>
        <v>789</v>
      </c>
      <c r="F345" s="101">
        <f t="shared" si="140"/>
        <v>8000</v>
      </c>
      <c r="G345" s="101">
        <f t="shared" si="140"/>
        <v>0</v>
      </c>
      <c r="H345" s="101">
        <f t="shared" si="140"/>
        <v>0</v>
      </c>
      <c r="I345" s="101">
        <f t="shared" si="140"/>
        <v>0</v>
      </c>
      <c r="J345" s="101">
        <f t="shared" si="140"/>
        <v>0</v>
      </c>
      <c r="K345" s="158" t="s">
        <v>63</v>
      </c>
      <c r="L345" s="3"/>
    </row>
    <row r="346" spans="1:12" ht="15">
      <c r="A346" s="63"/>
      <c r="B346" s="59" t="s">
        <v>4</v>
      </c>
      <c r="C346" s="76">
        <f>SUM(D346:J346)</f>
        <v>10090.9</v>
      </c>
      <c r="D346" s="100">
        <f>SUM(D349+D358)</f>
        <v>1301.9</v>
      </c>
      <c r="E346" s="100">
        <f aca="true" t="shared" si="141" ref="E346:J346">SUM(E349+E358)</f>
        <v>789</v>
      </c>
      <c r="F346" s="100">
        <f t="shared" si="141"/>
        <v>8000</v>
      </c>
      <c r="G346" s="100">
        <f t="shared" si="141"/>
        <v>0</v>
      </c>
      <c r="H346" s="100">
        <f t="shared" si="141"/>
        <v>0</v>
      </c>
      <c r="I346" s="100">
        <f t="shared" si="141"/>
        <v>0</v>
      </c>
      <c r="J346" s="100">
        <f t="shared" si="141"/>
        <v>0</v>
      </c>
      <c r="K346" s="159"/>
      <c r="L346" s="3"/>
    </row>
    <row r="347" spans="1:12" ht="12.75" customHeight="1">
      <c r="A347" s="129" t="s">
        <v>11</v>
      </c>
      <c r="B347" s="130"/>
      <c r="C347" s="130"/>
      <c r="D347" s="130"/>
      <c r="E347" s="130"/>
      <c r="F347" s="130"/>
      <c r="G347" s="130"/>
      <c r="H347" s="130"/>
      <c r="I347" s="130"/>
      <c r="J347" s="130"/>
      <c r="K347" s="131"/>
      <c r="L347" s="3"/>
    </row>
    <row r="348" spans="1:12" ht="54">
      <c r="A348" s="16"/>
      <c r="B348" s="11" t="s">
        <v>30</v>
      </c>
      <c r="C348" s="101">
        <f>SUM(C349)</f>
        <v>10090.9</v>
      </c>
      <c r="D348" s="23">
        <f aca="true" t="shared" si="142" ref="D348:J348">SUM(D349)</f>
        <v>1301.9</v>
      </c>
      <c r="E348" s="102">
        <f t="shared" si="142"/>
        <v>789</v>
      </c>
      <c r="F348" s="102">
        <f t="shared" si="142"/>
        <v>8000</v>
      </c>
      <c r="G348" s="23">
        <f t="shared" si="142"/>
        <v>0</v>
      </c>
      <c r="H348" s="23">
        <f t="shared" si="142"/>
        <v>0</v>
      </c>
      <c r="I348" s="23">
        <f t="shared" si="142"/>
        <v>0</v>
      </c>
      <c r="J348" s="23">
        <f t="shared" si="142"/>
        <v>0</v>
      </c>
      <c r="K348" s="135" t="s">
        <v>63</v>
      </c>
      <c r="L348" s="3"/>
    </row>
    <row r="349" spans="1:12" ht="15">
      <c r="A349" s="9"/>
      <c r="B349" s="17" t="s">
        <v>4</v>
      </c>
      <c r="C349" s="76">
        <f>SUM(D349:J349)</f>
        <v>10090.9</v>
      </c>
      <c r="D349" s="99">
        <f aca="true" t="shared" si="143" ref="D349:J349">SUM(D352+D355)</f>
        <v>1301.9</v>
      </c>
      <c r="E349" s="99">
        <f t="shared" si="143"/>
        <v>789</v>
      </c>
      <c r="F349" s="99">
        <f t="shared" si="143"/>
        <v>8000</v>
      </c>
      <c r="G349" s="99">
        <f t="shared" si="143"/>
        <v>0</v>
      </c>
      <c r="H349" s="99">
        <f t="shared" si="143"/>
        <v>0</v>
      </c>
      <c r="I349" s="99">
        <f t="shared" si="143"/>
        <v>0</v>
      </c>
      <c r="J349" s="99">
        <f t="shared" si="143"/>
        <v>0</v>
      </c>
      <c r="K349" s="136"/>
      <c r="L349" s="3"/>
    </row>
    <row r="350" spans="1:12" ht="15" customHeight="1">
      <c r="A350" s="123" t="s">
        <v>117</v>
      </c>
      <c r="B350" s="124"/>
      <c r="C350" s="124"/>
      <c r="D350" s="124"/>
      <c r="E350" s="124"/>
      <c r="F350" s="124"/>
      <c r="G350" s="124"/>
      <c r="H350" s="124"/>
      <c r="I350" s="124"/>
      <c r="J350" s="124"/>
      <c r="K350" s="125"/>
      <c r="L350" s="3"/>
    </row>
    <row r="351" spans="1:12" ht="15">
      <c r="A351" s="4"/>
      <c r="B351" s="11" t="s">
        <v>18</v>
      </c>
      <c r="C351" s="104">
        <f>SUM(C352)</f>
        <v>2090.9</v>
      </c>
      <c r="D351" s="103">
        <f>SUM(D352)</f>
        <v>1301.9</v>
      </c>
      <c r="E351" s="103">
        <f aca="true" t="shared" si="144" ref="E351:J351">SUM(E352)</f>
        <v>789</v>
      </c>
      <c r="F351" s="103">
        <f t="shared" si="144"/>
        <v>0</v>
      </c>
      <c r="G351" s="103">
        <f t="shared" si="144"/>
        <v>0</v>
      </c>
      <c r="H351" s="103">
        <f t="shared" si="144"/>
        <v>0</v>
      </c>
      <c r="I351" s="103">
        <f t="shared" si="144"/>
        <v>0</v>
      </c>
      <c r="J351" s="103">
        <f t="shared" si="144"/>
        <v>0</v>
      </c>
      <c r="K351" s="132">
        <v>84</v>
      </c>
      <c r="L351" s="3"/>
    </row>
    <row r="352" spans="1:12" ht="15">
      <c r="A352" s="4"/>
      <c r="B352" s="12" t="s">
        <v>4</v>
      </c>
      <c r="C352" s="24">
        <f>SUM(D352:J352)</f>
        <v>2090.9</v>
      </c>
      <c r="D352" s="24">
        <v>1301.9</v>
      </c>
      <c r="E352" s="24">
        <v>789</v>
      </c>
      <c r="F352" s="24">
        <v>0</v>
      </c>
      <c r="G352" s="24">
        <v>0</v>
      </c>
      <c r="H352" s="24">
        <f>SUM(G352)</f>
        <v>0</v>
      </c>
      <c r="I352" s="24">
        <f>SUM(H352)</f>
        <v>0</v>
      </c>
      <c r="J352" s="24">
        <f>SUM(I352)</f>
        <v>0</v>
      </c>
      <c r="K352" s="134"/>
      <c r="L352" s="3"/>
    </row>
    <row r="353" spans="1:12" ht="15" customHeight="1">
      <c r="A353" s="123" t="s">
        <v>118</v>
      </c>
      <c r="B353" s="124"/>
      <c r="C353" s="124"/>
      <c r="D353" s="124"/>
      <c r="E353" s="124"/>
      <c r="F353" s="124"/>
      <c r="G353" s="124"/>
      <c r="H353" s="124"/>
      <c r="I353" s="124"/>
      <c r="J353" s="124"/>
      <c r="K353" s="125"/>
      <c r="L353" s="3"/>
    </row>
    <row r="354" spans="1:12" ht="15">
      <c r="A354" s="4"/>
      <c r="B354" s="11" t="s">
        <v>18</v>
      </c>
      <c r="C354" s="103">
        <f>SUM(D354:J354)</f>
        <v>8000</v>
      </c>
      <c r="D354" s="103">
        <f aca="true" t="shared" si="145" ref="D354:J354">SUM(D355)</f>
        <v>0</v>
      </c>
      <c r="E354" s="103">
        <f t="shared" si="145"/>
        <v>0</v>
      </c>
      <c r="F354" s="103">
        <f t="shared" si="145"/>
        <v>8000</v>
      </c>
      <c r="G354" s="103">
        <f t="shared" si="145"/>
        <v>0</v>
      </c>
      <c r="H354" s="103">
        <f t="shared" si="145"/>
        <v>0</v>
      </c>
      <c r="I354" s="103">
        <f t="shared" si="145"/>
        <v>0</v>
      </c>
      <c r="J354" s="103">
        <f t="shared" si="145"/>
        <v>0</v>
      </c>
      <c r="K354" s="132">
        <v>85</v>
      </c>
      <c r="L354" s="3"/>
    </row>
    <row r="355" spans="1:12" ht="15">
      <c r="A355" s="4"/>
      <c r="B355" s="12" t="s">
        <v>4</v>
      </c>
      <c r="C355" s="24">
        <f>SUM(D355:J355)</f>
        <v>8000</v>
      </c>
      <c r="D355" s="24">
        <v>0</v>
      </c>
      <c r="E355" s="24">
        <v>0</v>
      </c>
      <c r="F355" s="24">
        <v>8000</v>
      </c>
      <c r="G355" s="24">
        <v>0</v>
      </c>
      <c r="H355" s="24">
        <v>0</v>
      </c>
      <c r="I355" s="24">
        <f>SUM(H355)</f>
        <v>0</v>
      </c>
      <c r="J355" s="24">
        <f>SUM(I355)</f>
        <v>0</v>
      </c>
      <c r="K355" s="134"/>
      <c r="L355" s="3"/>
    </row>
    <row r="356" spans="1:11" ht="12.75" customHeight="1">
      <c r="A356" s="129" t="s">
        <v>12</v>
      </c>
      <c r="B356" s="130"/>
      <c r="C356" s="130"/>
      <c r="D356" s="130"/>
      <c r="E356" s="130"/>
      <c r="F356" s="130"/>
      <c r="G356" s="130"/>
      <c r="H356" s="130"/>
      <c r="I356" s="130"/>
      <c r="J356" s="130"/>
      <c r="K356" s="131"/>
    </row>
    <row r="357" spans="1:11" ht="15">
      <c r="A357" s="10"/>
      <c r="B357" s="11" t="s">
        <v>9</v>
      </c>
      <c r="C357" s="50">
        <f>SUM(D357:J357)</f>
        <v>0</v>
      </c>
      <c r="D357" s="50">
        <f>SUM(D358)</f>
        <v>0</v>
      </c>
      <c r="E357" s="50">
        <f aca="true" t="shared" si="146" ref="E357:J357">SUM(E358)</f>
        <v>0</v>
      </c>
      <c r="F357" s="50">
        <f t="shared" si="146"/>
        <v>0</v>
      </c>
      <c r="G357" s="50">
        <f t="shared" si="146"/>
        <v>0</v>
      </c>
      <c r="H357" s="50">
        <f t="shared" si="146"/>
        <v>0</v>
      </c>
      <c r="I357" s="50">
        <f t="shared" si="146"/>
        <v>0</v>
      </c>
      <c r="J357" s="50">
        <f t="shared" si="146"/>
        <v>0</v>
      </c>
      <c r="K357" s="132" t="s">
        <v>63</v>
      </c>
    </row>
    <row r="358" spans="1:11" ht="15">
      <c r="A358" s="9"/>
      <c r="B358" s="17" t="s">
        <v>4</v>
      </c>
      <c r="C358" s="24">
        <f>SUM(D358:J358)</f>
        <v>0</v>
      </c>
      <c r="D358" s="99">
        <v>0</v>
      </c>
      <c r="E358" s="99">
        <v>0</v>
      </c>
      <c r="F358" s="99">
        <v>0</v>
      </c>
      <c r="G358" s="99">
        <f>SUM(G352+G355)</f>
        <v>0</v>
      </c>
      <c r="H358" s="99">
        <f>SUM(H352+H355)</f>
        <v>0</v>
      </c>
      <c r="I358" s="99">
        <f>SUM(I352+I355)</f>
        <v>0</v>
      </c>
      <c r="J358" s="99">
        <f>SUM(J352+J355)</f>
        <v>0</v>
      </c>
      <c r="K358" s="134"/>
    </row>
    <row r="359" spans="1:11" ht="12.75" customHeight="1">
      <c r="A359" s="126" t="s">
        <v>21</v>
      </c>
      <c r="B359" s="127"/>
      <c r="C359" s="127"/>
      <c r="D359" s="127"/>
      <c r="E359" s="127"/>
      <c r="F359" s="127"/>
      <c r="G359" s="127"/>
      <c r="H359" s="127"/>
      <c r="I359" s="127"/>
      <c r="J359" s="127"/>
      <c r="K359" s="128"/>
    </row>
    <row r="360" spans="1:13" ht="15">
      <c r="A360" s="73"/>
      <c r="B360" s="62" t="s">
        <v>9</v>
      </c>
      <c r="C360" s="74">
        <f>SUM(C361:C362)</f>
        <v>105408.69999999998</v>
      </c>
      <c r="D360" s="74">
        <f>SUM(D361:D362)</f>
        <v>9698.8</v>
      </c>
      <c r="E360" s="74">
        <f aca="true" t="shared" si="147" ref="E360:J360">SUM(E361:E362)</f>
        <v>21462.5</v>
      </c>
      <c r="F360" s="74">
        <f t="shared" si="147"/>
        <v>22300.6</v>
      </c>
      <c r="G360" s="74">
        <f t="shared" si="147"/>
        <v>12986.699999999999</v>
      </c>
      <c r="H360" s="74">
        <f t="shared" si="147"/>
        <v>12986.699999999999</v>
      </c>
      <c r="I360" s="74">
        <f t="shared" si="147"/>
        <v>12986.699999999999</v>
      </c>
      <c r="J360" s="74">
        <f t="shared" si="147"/>
        <v>12986.699999999999</v>
      </c>
      <c r="K360" s="166" t="s">
        <v>63</v>
      </c>
      <c r="M360" s="5"/>
    </row>
    <row r="361" spans="1:13" ht="15">
      <c r="A361" s="73"/>
      <c r="B361" s="78" t="s">
        <v>52</v>
      </c>
      <c r="C361" s="60">
        <f>SUM(D361:J361)</f>
        <v>21</v>
      </c>
      <c r="D361" s="60">
        <f>SUM(D371)</f>
        <v>0</v>
      </c>
      <c r="E361" s="60">
        <f aca="true" t="shared" si="148" ref="E361:J361">SUM(E371)</f>
        <v>0</v>
      </c>
      <c r="F361" s="60">
        <f t="shared" si="148"/>
        <v>21</v>
      </c>
      <c r="G361" s="60">
        <f t="shared" si="148"/>
        <v>0</v>
      </c>
      <c r="H361" s="60">
        <f t="shared" si="148"/>
        <v>0</v>
      </c>
      <c r="I361" s="60">
        <f t="shared" si="148"/>
        <v>0</v>
      </c>
      <c r="J361" s="60">
        <f t="shared" si="148"/>
        <v>0</v>
      </c>
      <c r="K361" s="187"/>
      <c r="M361" s="5"/>
    </row>
    <row r="362" spans="1:13" ht="15">
      <c r="A362" s="63"/>
      <c r="B362" s="77" t="s">
        <v>4</v>
      </c>
      <c r="C362" s="60">
        <f>SUM(D362:J362)</f>
        <v>105387.69999999998</v>
      </c>
      <c r="D362" s="60">
        <f>SUM(D365+D368)</f>
        <v>9698.8</v>
      </c>
      <c r="E362" s="60">
        <f aca="true" t="shared" si="149" ref="E362:J362">SUM(E365+E368)</f>
        <v>21462.5</v>
      </c>
      <c r="F362" s="60">
        <f t="shared" si="149"/>
        <v>22279.6</v>
      </c>
      <c r="G362" s="60">
        <f t="shared" si="149"/>
        <v>12986.699999999999</v>
      </c>
      <c r="H362" s="60">
        <f t="shared" si="149"/>
        <v>12986.699999999999</v>
      </c>
      <c r="I362" s="60">
        <f t="shared" si="149"/>
        <v>12986.699999999999</v>
      </c>
      <c r="J362" s="60">
        <f t="shared" si="149"/>
        <v>12986.699999999999</v>
      </c>
      <c r="K362" s="174"/>
      <c r="M362" s="5"/>
    </row>
    <row r="363" spans="1:11" ht="28.5" customHeight="1">
      <c r="A363" s="123" t="s">
        <v>119</v>
      </c>
      <c r="B363" s="124"/>
      <c r="C363" s="124"/>
      <c r="D363" s="124"/>
      <c r="E363" s="124"/>
      <c r="F363" s="124"/>
      <c r="G363" s="124"/>
      <c r="H363" s="124"/>
      <c r="I363" s="124"/>
      <c r="J363" s="124"/>
      <c r="K363" s="125"/>
    </row>
    <row r="364" spans="1:11" ht="15">
      <c r="A364" s="10"/>
      <c r="B364" s="30" t="s">
        <v>18</v>
      </c>
      <c r="C364" s="40">
        <f aca="true" t="shared" si="150" ref="C364:J364">SUM(C365:C365)</f>
        <v>100329.00000000001</v>
      </c>
      <c r="D364" s="28">
        <f t="shared" si="150"/>
        <v>9048.8</v>
      </c>
      <c r="E364" s="28">
        <f t="shared" si="150"/>
        <v>20780</v>
      </c>
      <c r="F364" s="28">
        <f t="shared" si="150"/>
        <v>21563</v>
      </c>
      <c r="G364" s="28">
        <f t="shared" si="150"/>
        <v>12234.3</v>
      </c>
      <c r="H364" s="28">
        <f t="shared" si="150"/>
        <v>12234.3</v>
      </c>
      <c r="I364" s="28">
        <f t="shared" si="150"/>
        <v>12234.3</v>
      </c>
      <c r="J364" s="28">
        <f t="shared" si="150"/>
        <v>12234.3</v>
      </c>
      <c r="K364" s="132" t="s">
        <v>99</v>
      </c>
    </row>
    <row r="365" spans="1:11" ht="15">
      <c r="A365" s="9"/>
      <c r="B365" s="31" t="s">
        <v>4</v>
      </c>
      <c r="C365" s="27">
        <f>SUM(D365:J365)</f>
        <v>100329.00000000001</v>
      </c>
      <c r="D365" s="27">
        <v>9048.8</v>
      </c>
      <c r="E365" s="27">
        <v>20780</v>
      </c>
      <c r="F365" s="27">
        <v>21563</v>
      </c>
      <c r="G365" s="27">
        <v>12234.3</v>
      </c>
      <c r="H365" s="27">
        <v>12234.3</v>
      </c>
      <c r="I365" s="27">
        <f>SUM(H365)</f>
        <v>12234.3</v>
      </c>
      <c r="J365" s="27">
        <f>SUM(I365)</f>
        <v>12234.3</v>
      </c>
      <c r="K365" s="134"/>
    </row>
    <row r="366" spans="1:11" ht="12" customHeight="1">
      <c r="A366" s="184" t="s">
        <v>120</v>
      </c>
      <c r="B366" s="185"/>
      <c r="C366" s="185"/>
      <c r="D366" s="185"/>
      <c r="E366" s="185"/>
      <c r="F366" s="185"/>
      <c r="G366" s="185"/>
      <c r="H366" s="185"/>
      <c r="I366" s="185"/>
      <c r="J366" s="185"/>
      <c r="K366" s="186"/>
    </row>
    <row r="367" spans="1:11" ht="15">
      <c r="A367" s="4"/>
      <c r="B367" s="30" t="s">
        <v>18</v>
      </c>
      <c r="C367" s="105">
        <f>SUM(C368)</f>
        <v>5058.7</v>
      </c>
      <c r="D367" s="103">
        <f>SUM(D368)</f>
        <v>650</v>
      </c>
      <c r="E367" s="103">
        <f aca="true" t="shared" si="151" ref="E367:J367">SUM(E368)</f>
        <v>682.5</v>
      </c>
      <c r="F367" s="103">
        <f t="shared" si="151"/>
        <v>716.6</v>
      </c>
      <c r="G367" s="103">
        <f t="shared" si="151"/>
        <v>752.4</v>
      </c>
      <c r="H367" s="103">
        <f t="shared" si="151"/>
        <v>752.4</v>
      </c>
      <c r="I367" s="103">
        <f t="shared" si="151"/>
        <v>752.4</v>
      </c>
      <c r="J367" s="103">
        <f t="shared" si="151"/>
        <v>752.4</v>
      </c>
      <c r="K367" s="132">
        <v>82</v>
      </c>
    </row>
    <row r="368" spans="1:11" ht="15">
      <c r="A368" s="4"/>
      <c r="B368" s="12" t="s">
        <v>4</v>
      </c>
      <c r="C368" s="25">
        <f>SUM(D368:J368)</f>
        <v>5058.7</v>
      </c>
      <c r="D368" s="24">
        <v>650</v>
      </c>
      <c r="E368" s="24">
        <v>682.5</v>
      </c>
      <c r="F368" s="24">
        <v>716.6</v>
      </c>
      <c r="G368" s="24">
        <v>752.4</v>
      </c>
      <c r="H368" s="24">
        <v>752.4</v>
      </c>
      <c r="I368" s="24">
        <f>SUM(H368)</f>
        <v>752.4</v>
      </c>
      <c r="J368" s="24">
        <f>SUM(I368)</f>
        <v>752.4</v>
      </c>
      <c r="K368" s="134"/>
    </row>
    <row r="369" spans="1:11" ht="28.5" customHeight="1">
      <c r="A369" s="123" t="s">
        <v>121</v>
      </c>
      <c r="B369" s="151"/>
      <c r="C369" s="151"/>
      <c r="D369" s="151"/>
      <c r="E369" s="151"/>
      <c r="F369" s="151"/>
      <c r="G369" s="151"/>
      <c r="H369" s="151"/>
      <c r="I369" s="151"/>
      <c r="J369" s="151"/>
      <c r="K369" s="152"/>
    </row>
    <row r="370" spans="1:11" ht="15">
      <c r="A370" s="56"/>
      <c r="B370" s="30" t="s">
        <v>18</v>
      </c>
      <c r="C370" s="28">
        <f aca="true" t="shared" si="152" ref="C370:J370">SUM(C371)</f>
        <v>21</v>
      </c>
      <c r="D370" s="28">
        <f t="shared" si="152"/>
        <v>0</v>
      </c>
      <c r="E370" s="28">
        <f t="shared" si="152"/>
        <v>0</v>
      </c>
      <c r="F370" s="28">
        <f t="shared" si="152"/>
        <v>21</v>
      </c>
      <c r="G370" s="28">
        <f t="shared" si="152"/>
        <v>0</v>
      </c>
      <c r="H370" s="28">
        <f t="shared" si="152"/>
        <v>0</v>
      </c>
      <c r="I370" s="28">
        <f t="shared" si="152"/>
        <v>0</v>
      </c>
      <c r="J370" s="28">
        <f t="shared" si="152"/>
        <v>0</v>
      </c>
      <c r="K370" s="183">
        <v>86</v>
      </c>
    </row>
    <row r="371" spans="1:11" ht="15">
      <c r="A371" s="55"/>
      <c r="B371" s="31" t="s">
        <v>52</v>
      </c>
      <c r="C371" s="27">
        <f>SUM(D371:J371)</f>
        <v>21</v>
      </c>
      <c r="D371" s="27">
        <v>0</v>
      </c>
      <c r="E371" s="27">
        <v>0</v>
      </c>
      <c r="F371" s="27">
        <v>21</v>
      </c>
      <c r="G371" s="27">
        <v>0</v>
      </c>
      <c r="H371" s="27">
        <v>0</v>
      </c>
      <c r="I371" s="27">
        <v>0</v>
      </c>
      <c r="J371" s="27">
        <v>0</v>
      </c>
      <c r="K371" s="183"/>
    </row>
    <row r="372" ht="12.75" customHeight="1"/>
    <row r="381" ht="12.75" customHeight="1"/>
    <row r="387" ht="14.25" customHeight="1"/>
  </sheetData>
  <mergeCells count="232">
    <mergeCell ref="A340:K340"/>
    <mergeCell ref="K332:K333"/>
    <mergeCell ref="K357:K358"/>
    <mergeCell ref="A325:K325"/>
    <mergeCell ref="K326:K327"/>
    <mergeCell ref="K338:K339"/>
    <mergeCell ref="K370:K371"/>
    <mergeCell ref="A369:K369"/>
    <mergeCell ref="K367:K368"/>
    <mergeCell ref="A366:K366"/>
    <mergeCell ref="K360:K362"/>
    <mergeCell ref="A359:K359"/>
    <mergeCell ref="A363:K363"/>
    <mergeCell ref="K345:K346"/>
    <mergeCell ref="K341:K343"/>
    <mergeCell ref="K348:K349"/>
    <mergeCell ref="K354:K355"/>
    <mergeCell ref="A353:K353"/>
    <mergeCell ref="A356:K356"/>
    <mergeCell ref="A280:K280"/>
    <mergeCell ref="A283:K283"/>
    <mergeCell ref="A328:K328"/>
    <mergeCell ref="A331:K331"/>
    <mergeCell ref="K335:K336"/>
    <mergeCell ref="A337:K337"/>
    <mergeCell ref="A310:K310"/>
    <mergeCell ref="A268:K268"/>
    <mergeCell ref="A271:K271"/>
    <mergeCell ref="K272:K273"/>
    <mergeCell ref="A274:K274"/>
    <mergeCell ref="K364:K365"/>
    <mergeCell ref="A347:K347"/>
    <mergeCell ref="A350:K350"/>
    <mergeCell ref="A289:K289"/>
    <mergeCell ref="A286:K286"/>
    <mergeCell ref="A292:K292"/>
    <mergeCell ref="K275:K276"/>
    <mergeCell ref="K290:K291"/>
    <mergeCell ref="K284:K285"/>
    <mergeCell ref="K351:K352"/>
    <mergeCell ref="K308:K309"/>
    <mergeCell ref="K329:K330"/>
    <mergeCell ref="A344:K344"/>
    <mergeCell ref="K311:K312"/>
    <mergeCell ref="A313:K313"/>
    <mergeCell ref="A334:K334"/>
    <mergeCell ref="K302:K303"/>
    <mergeCell ref="A307:K307"/>
    <mergeCell ref="K266:K267"/>
    <mergeCell ref="A298:K298"/>
    <mergeCell ref="A277:K277"/>
    <mergeCell ref="A295:K295"/>
    <mergeCell ref="K293:K294"/>
    <mergeCell ref="K296:K297"/>
    <mergeCell ref="K287:K288"/>
    <mergeCell ref="K278:K279"/>
    <mergeCell ref="A262:K262"/>
    <mergeCell ref="K263:K264"/>
    <mergeCell ref="K299:K300"/>
    <mergeCell ref="A322:K322"/>
    <mergeCell ref="A319:K319"/>
    <mergeCell ref="K305:K306"/>
    <mergeCell ref="A304:K304"/>
    <mergeCell ref="K320:K321"/>
    <mergeCell ref="A316:K316"/>
    <mergeCell ref="K317:K318"/>
    <mergeCell ref="K242:K243"/>
    <mergeCell ref="K245:K246"/>
    <mergeCell ref="K323:K324"/>
    <mergeCell ref="K314:K315"/>
    <mergeCell ref="A217:K217"/>
    <mergeCell ref="A265:K265"/>
    <mergeCell ref="K260:K261"/>
    <mergeCell ref="A301:K301"/>
    <mergeCell ref="K281:K282"/>
    <mergeCell ref="K269:K270"/>
    <mergeCell ref="A256:K256"/>
    <mergeCell ref="A244:K244"/>
    <mergeCell ref="K248:K249"/>
    <mergeCell ref="A247:K247"/>
    <mergeCell ref="K251:K252"/>
    <mergeCell ref="A253:K253"/>
    <mergeCell ref="A250:K250"/>
    <mergeCell ref="K254:K255"/>
    <mergeCell ref="K218:K219"/>
    <mergeCell ref="A241:K241"/>
    <mergeCell ref="A232:K232"/>
    <mergeCell ref="K236:K237"/>
    <mergeCell ref="A259:K259"/>
    <mergeCell ref="K239:K240"/>
    <mergeCell ref="A238:K238"/>
    <mergeCell ref="K233:K234"/>
    <mergeCell ref="A235:K235"/>
    <mergeCell ref="K257:K258"/>
    <mergeCell ref="K164:K166"/>
    <mergeCell ref="K159:K161"/>
    <mergeCell ref="K168:K169"/>
    <mergeCell ref="A158:K158"/>
    <mergeCell ref="K189:K190"/>
    <mergeCell ref="A196:K196"/>
    <mergeCell ref="K205:K208"/>
    <mergeCell ref="A167:K167"/>
    <mergeCell ref="K192:K195"/>
    <mergeCell ref="A191:K191"/>
    <mergeCell ref="K197:K200"/>
    <mergeCell ref="K230:K231"/>
    <mergeCell ref="A226:K226"/>
    <mergeCell ref="A170:K170"/>
    <mergeCell ref="A223:K223"/>
    <mergeCell ref="K221:K222"/>
    <mergeCell ref="A229:K229"/>
    <mergeCell ref="K224:K225"/>
    <mergeCell ref="A220:K220"/>
    <mergeCell ref="K215:K216"/>
    <mergeCell ref="K227:K228"/>
    <mergeCell ref="A163:K163"/>
    <mergeCell ref="A201:K201"/>
    <mergeCell ref="A204:K204"/>
    <mergeCell ref="A214:K214"/>
    <mergeCell ref="K210:K213"/>
    <mergeCell ref="A209:K209"/>
    <mergeCell ref="K202:K203"/>
    <mergeCell ref="A188:K188"/>
    <mergeCell ref="K171:K172"/>
    <mergeCell ref="A176:K176"/>
    <mergeCell ref="K177:K178"/>
    <mergeCell ref="A185:K185"/>
    <mergeCell ref="A182:K182"/>
    <mergeCell ref="A173:K173"/>
    <mergeCell ref="A179:K179"/>
    <mergeCell ref="A142:K142"/>
    <mergeCell ref="K147:K149"/>
    <mergeCell ref="K143:K145"/>
    <mergeCell ref="K186:K187"/>
    <mergeCell ref="K180:K181"/>
    <mergeCell ref="K183:K184"/>
    <mergeCell ref="K174:K175"/>
    <mergeCell ref="A150:K150"/>
    <mergeCell ref="K151:K153"/>
    <mergeCell ref="A154:K154"/>
    <mergeCell ref="A128:K128"/>
    <mergeCell ref="A138:K138"/>
    <mergeCell ref="K129:K130"/>
    <mergeCell ref="K132:K134"/>
    <mergeCell ref="A146:K146"/>
    <mergeCell ref="K155:K157"/>
    <mergeCell ref="A131:K131"/>
    <mergeCell ref="A135:K135"/>
    <mergeCell ref="K136:K137"/>
    <mergeCell ref="K139:K141"/>
    <mergeCell ref="A124:K124"/>
    <mergeCell ref="K121:K123"/>
    <mergeCell ref="A70:K70"/>
    <mergeCell ref="A104:K104"/>
    <mergeCell ref="A98:K98"/>
    <mergeCell ref="K84:K85"/>
    <mergeCell ref="A116:K116"/>
    <mergeCell ref="K109:K111"/>
    <mergeCell ref="K99:K100"/>
    <mergeCell ref="A112:K112"/>
    <mergeCell ref="K117:K119"/>
    <mergeCell ref="K96:K97"/>
    <mergeCell ref="A108:K108"/>
    <mergeCell ref="K93:K94"/>
    <mergeCell ref="A101:K101"/>
    <mergeCell ref="K102:K103"/>
    <mergeCell ref="K113:K115"/>
    <mergeCell ref="K81:K82"/>
    <mergeCell ref="A86:K86"/>
    <mergeCell ref="A92:K92"/>
    <mergeCell ref="K90:K91"/>
    <mergeCell ref="K87:K88"/>
    <mergeCell ref="K125:K127"/>
    <mergeCell ref="A95:K95"/>
    <mergeCell ref="A83:K83"/>
    <mergeCell ref="K105:K107"/>
    <mergeCell ref="A120:K120"/>
    <mergeCell ref="A77:K77"/>
    <mergeCell ref="A80:K80"/>
    <mergeCell ref="A89:K89"/>
    <mergeCell ref="A57:K57"/>
    <mergeCell ref="A60:K60"/>
    <mergeCell ref="K68:K69"/>
    <mergeCell ref="K71:K72"/>
    <mergeCell ref="A73:K73"/>
    <mergeCell ref="K74:K76"/>
    <mergeCell ref="K78:K79"/>
    <mergeCell ref="K48:K50"/>
    <mergeCell ref="A67:K67"/>
    <mergeCell ref="A63:K63"/>
    <mergeCell ref="K64:K65"/>
    <mergeCell ref="K58:K59"/>
    <mergeCell ref="K61:K62"/>
    <mergeCell ref="K55:K56"/>
    <mergeCell ref="A54:K54"/>
    <mergeCell ref="A51:K51"/>
    <mergeCell ref="K52:K53"/>
    <mergeCell ref="C24:C25"/>
    <mergeCell ref="D24:D25"/>
    <mergeCell ref="I24:I25"/>
    <mergeCell ref="K24:K27"/>
    <mergeCell ref="K36:K38"/>
    <mergeCell ref="A35:K35"/>
    <mergeCell ref="K44:K46"/>
    <mergeCell ref="A47:K47"/>
    <mergeCell ref="K29:K31"/>
    <mergeCell ref="A39:K39"/>
    <mergeCell ref="G24:G25"/>
    <mergeCell ref="A28:K28"/>
    <mergeCell ref="A43:K43"/>
    <mergeCell ref="A32:K32"/>
    <mergeCell ref="K40:K42"/>
    <mergeCell ref="K33:K34"/>
    <mergeCell ref="A8:A9"/>
    <mergeCell ref="K19:K22"/>
    <mergeCell ref="A24:A25"/>
    <mergeCell ref="J24:J25"/>
    <mergeCell ref="H24:H25"/>
    <mergeCell ref="E24:E25"/>
    <mergeCell ref="F24:F25"/>
    <mergeCell ref="K15:K18"/>
    <mergeCell ref="A23:K23"/>
    <mergeCell ref="K11:K14"/>
    <mergeCell ref="I1:K1"/>
    <mergeCell ref="K8:K9"/>
    <mergeCell ref="A3:K3"/>
    <mergeCell ref="A4:K4"/>
    <mergeCell ref="A2:K2"/>
    <mergeCell ref="A5:K5"/>
    <mergeCell ref="A6:K6"/>
    <mergeCell ref="B8:B9"/>
    <mergeCell ref="C8:J8"/>
  </mergeCells>
  <printOptions/>
  <pageMargins left="0.3937007874015748" right="0.3937007874015748" top="0.3937007874015748" bottom="0.1968503937007874" header="0.5118110236220472" footer="0.31496062992125984"/>
  <pageSetup horizontalDpi="600" verticalDpi="600" orientation="landscape" paperSize="9" scale="9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Лилу</cp:lastModifiedBy>
  <cp:lastPrinted>2016-01-14T04:40:22Z</cp:lastPrinted>
  <dcterms:created xsi:type="dcterms:W3CDTF">2013-09-11T09:57:45Z</dcterms:created>
  <dcterms:modified xsi:type="dcterms:W3CDTF">2016-01-14T04:44:17Z</dcterms:modified>
  <cp:category/>
  <cp:version/>
  <cp:contentType/>
  <cp:contentStatus/>
</cp:coreProperties>
</file>