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555" yWindow="120" windowWidth="19440" windowHeight="9585"/>
  </bookViews>
  <sheets>
    <sheet name="Лист1" sheetId="1" r:id="rId1"/>
    <sheet name="Лист2" sheetId="2" r:id="rId2"/>
    <sheet name="Лист3" sheetId="3" r:id="rId3"/>
  </sheets>
  <calcPr calcId="114210"/>
</workbook>
</file>

<file path=xl/calcChain.xml><?xml version="1.0" encoding="utf-8"?>
<calcChain xmlns="http://schemas.openxmlformats.org/spreadsheetml/2006/main">
  <c r="E278" i="1"/>
  <c r="F278"/>
  <c r="G278"/>
  <c r="H278"/>
  <c r="I278"/>
  <c r="J278"/>
  <c r="D278"/>
  <c r="E29"/>
  <c r="E37"/>
  <c r="E30"/>
  <c r="E28"/>
  <c r="E39"/>
  <c r="I342"/>
  <c r="J342"/>
  <c r="I281"/>
  <c r="I284"/>
  <c r="J281"/>
  <c r="J284"/>
  <c r="I236"/>
  <c r="J236"/>
  <c r="I123"/>
  <c r="J123"/>
  <c r="H127"/>
  <c r="I127"/>
  <c r="J127"/>
  <c r="I115"/>
  <c r="J115"/>
  <c r="H119"/>
  <c r="I119"/>
  <c r="J119"/>
  <c r="J111"/>
  <c r="C107"/>
  <c r="C108"/>
  <c r="C106"/>
  <c r="E111"/>
  <c r="E103"/>
  <c r="F111"/>
  <c r="F103"/>
  <c r="G111"/>
  <c r="G103"/>
  <c r="H111"/>
  <c r="H103"/>
  <c r="I111"/>
  <c r="I103"/>
  <c r="J103"/>
  <c r="D111"/>
  <c r="D103"/>
  <c r="E112"/>
  <c r="E104"/>
  <c r="F112"/>
  <c r="F104"/>
  <c r="G112"/>
  <c r="G104"/>
  <c r="H124"/>
  <c r="H128"/>
  <c r="H116"/>
  <c r="H120"/>
  <c r="H112"/>
  <c r="H104"/>
  <c r="I124"/>
  <c r="I128"/>
  <c r="I116"/>
  <c r="I120"/>
  <c r="I112"/>
  <c r="I104"/>
  <c r="J124"/>
  <c r="J128"/>
  <c r="J116"/>
  <c r="J120"/>
  <c r="J112"/>
  <c r="J104"/>
  <c r="D112"/>
  <c r="D104"/>
  <c r="C120"/>
  <c r="C119"/>
  <c r="J118"/>
  <c r="I118"/>
  <c r="H118"/>
  <c r="G118"/>
  <c r="F118"/>
  <c r="E118"/>
  <c r="D118"/>
  <c r="C118"/>
  <c r="C116"/>
  <c r="C115"/>
  <c r="J114"/>
  <c r="I114"/>
  <c r="H114"/>
  <c r="G114"/>
  <c r="F114"/>
  <c r="E114"/>
  <c r="D114"/>
  <c r="C114"/>
  <c r="E61"/>
  <c r="F61"/>
  <c r="G61"/>
  <c r="H81"/>
  <c r="H61"/>
  <c r="I96"/>
  <c r="I65"/>
  <c r="I68"/>
  <c r="I71"/>
  <c r="I75"/>
  <c r="I78"/>
  <c r="I87"/>
  <c r="I81"/>
  <c r="I90"/>
  <c r="I84"/>
  <c r="I93"/>
  <c r="I61"/>
  <c r="J96"/>
  <c r="J65"/>
  <c r="J68"/>
  <c r="J71"/>
  <c r="J75"/>
  <c r="J78"/>
  <c r="J87"/>
  <c r="J81"/>
  <c r="J90"/>
  <c r="J84"/>
  <c r="J93"/>
  <c r="J61"/>
  <c r="D61"/>
  <c r="C93"/>
  <c r="J92"/>
  <c r="I92"/>
  <c r="H92"/>
  <c r="G92"/>
  <c r="F92"/>
  <c r="E92"/>
  <c r="D92"/>
  <c r="C92"/>
  <c r="C84"/>
  <c r="J83"/>
  <c r="I83"/>
  <c r="H83"/>
  <c r="G83"/>
  <c r="F83"/>
  <c r="E83"/>
  <c r="D83"/>
  <c r="C83"/>
  <c r="E179"/>
  <c r="E333"/>
  <c r="E327"/>
  <c r="E15"/>
  <c r="E11"/>
  <c r="E180"/>
  <c r="E16"/>
  <c r="E136"/>
  <c r="E132"/>
  <c r="E345"/>
  <c r="E45"/>
  <c r="E20"/>
  <c r="E12"/>
  <c r="E21"/>
  <c r="E181"/>
  <c r="E17"/>
  <c r="E13"/>
  <c r="E10"/>
  <c r="F36"/>
  <c r="G36"/>
  <c r="H36"/>
  <c r="I40"/>
  <c r="I36"/>
  <c r="J40"/>
  <c r="J36"/>
  <c r="E218"/>
  <c r="D132"/>
  <c r="E131"/>
  <c r="F131"/>
  <c r="G144"/>
  <c r="G131"/>
  <c r="H144"/>
  <c r="H147"/>
  <c r="H150"/>
  <c r="H131"/>
  <c r="I135"/>
  <c r="I140"/>
  <c r="I144"/>
  <c r="I153"/>
  <c r="I147"/>
  <c r="I150"/>
  <c r="I131"/>
  <c r="J135"/>
  <c r="J140"/>
  <c r="J144"/>
  <c r="J153"/>
  <c r="J147"/>
  <c r="J150"/>
  <c r="J131"/>
  <c r="D131"/>
  <c r="C150"/>
  <c r="J149"/>
  <c r="I149"/>
  <c r="H149"/>
  <c r="G149"/>
  <c r="F149"/>
  <c r="E149"/>
  <c r="D149"/>
  <c r="C149"/>
  <c r="D345"/>
  <c r="D45"/>
  <c r="D20"/>
  <c r="F136"/>
  <c r="F132"/>
  <c r="F345"/>
  <c r="F45"/>
  <c r="F20"/>
  <c r="G137"/>
  <c r="G136"/>
  <c r="G132"/>
  <c r="G345"/>
  <c r="G45"/>
  <c r="G20"/>
  <c r="H141"/>
  <c r="H137"/>
  <c r="H136"/>
  <c r="H132"/>
  <c r="H345"/>
  <c r="H45"/>
  <c r="H20"/>
  <c r="I141"/>
  <c r="I137"/>
  <c r="I136"/>
  <c r="I132"/>
  <c r="I345"/>
  <c r="I45"/>
  <c r="I20"/>
  <c r="J141"/>
  <c r="J137"/>
  <c r="J136"/>
  <c r="J132"/>
  <c r="J345"/>
  <c r="J45"/>
  <c r="J20"/>
  <c r="E44"/>
  <c r="E25"/>
  <c r="D29"/>
  <c r="D44"/>
  <c r="D25"/>
  <c r="F29"/>
  <c r="F44"/>
  <c r="F25"/>
  <c r="G29"/>
  <c r="G44"/>
  <c r="G25"/>
  <c r="H29"/>
  <c r="H48"/>
  <c r="H44"/>
  <c r="H25"/>
  <c r="I29"/>
  <c r="I52"/>
  <c r="I55"/>
  <c r="I58"/>
  <c r="I48"/>
  <c r="I44"/>
  <c r="I25"/>
  <c r="J29"/>
  <c r="J52"/>
  <c r="J55"/>
  <c r="J58"/>
  <c r="J48"/>
  <c r="J44"/>
  <c r="J25"/>
  <c r="C25"/>
  <c r="E26"/>
  <c r="D37"/>
  <c r="D30"/>
  <c r="D26"/>
  <c r="F37"/>
  <c r="F30"/>
  <c r="F26"/>
  <c r="G37"/>
  <c r="G30"/>
  <c r="G26"/>
  <c r="H37"/>
  <c r="H30"/>
  <c r="H26"/>
  <c r="I37"/>
  <c r="I30"/>
  <c r="I26"/>
  <c r="J37"/>
  <c r="J30"/>
  <c r="J26"/>
  <c r="C26"/>
  <c r="C23"/>
  <c r="D23"/>
  <c r="F23"/>
  <c r="G23"/>
  <c r="H23"/>
  <c r="I23"/>
  <c r="J23"/>
  <c r="E23"/>
  <c r="D43"/>
  <c r="E43"/>
  <c r="F43"/>
  <c r="G43"/>
  <c r="H43"/>
  <c r="I43"/>
  <c r="J43"/>
  <c r="C45"/>
  <c r="E62"/>
  <c r="E60"/>
  <c r="D62"/>
  <c r="D60"/>
  <c r="F62"/>
  <c r="F60"/>
  <c r="G62"/>
  <c r="G60"/>
  <c r="H62"/>
  <c r="H60"/>
  <c r="I62"/>
  <c r="I60"/>
  <c r="J62"/>
  <c r="J60"/>
  <c r="C60"/>
  <c r="C62"/>
  <c r="E70"/>
  <c r="D70"/>
  <c r="F70"/>
  <c r="G70"/>
  <c r="H70"/>
  <c r="I70"/>
  <c r="J70"/>
  <c r="C70"/>
  <c r="C72"/>
  <c r="F181"/>
  <c r="F17"/>
  <c r="G181"/>
  <c r="G17"/>
  <c r="H181"/>
  <c r="H17"/>
  <c r="I181"/>
  <c r="I17"/>
  <c r="J181"/>
  <c r="J17"/>
  <c r="D181"/>
  <c r="D17"/>
  <c r="F180"/>
  <c r="F16"/>
  <c r="G179"/>
  <c r="H179"/>
  <c r="I179"/>
  <c r="J179"/>
  <c r="F179"/>
  <c r="F191"/>
  <c r="E99"/>
  <c r="E100"/>
  <c r="E98"/>
  <c r="I171"/>
  <c r="J171"/>
  <c r="C200"/>
  <c r="C203"/>
  <c r="C197"/>
  <c r="D197"/>
  <c r="F197"/>
  <c r="G197"/>
  <c r="H197"/>
  <c r="I197"/>
  <c r="J197"/>
  <c r="E197"/>
  <c r="J202"/>
  <c r="I202"/>
  <c r="H202"/>
  <c r="G202"/>
  <c r="F202"/>
  <c r="E202"/>
  <c r="D202"/>
  <c r="C202"/>
  <c r="E36"/>
  <c r="D36"/>
  <c r="C61"/>
  <c r="C96"/>
  <c r="J95"/>
  <c r="I95"/>
  <c r="H95"/>
  <c r="G95"/>
  <c r="F95"/>
  <c r="E95"/>
  <c r="D95"/>
  <c r="C95"/>
  <c r="N43"/>
  <c r="E354"/>
  <c r="E352"/>
  <c r="F354"/>
  <c r="F352"/>
  <c r="G354"/>
  <c r="G352"/>
  <c r="H354"/>
  <c r="H352"/>
  <c r="I355"/>
  <c r="I354"/>
  <c r="I352"/>
  <c r="J355"/>
  <c r="J354"/>
  <c r="J352"/>
  <c r="D354"/>
  <c r="D352"/>
  <c r="C352"/>
  <c r="C351"/>
  <c r="E336"/>
  <c r="F336"/>
  <c r="G336"/>
  <c r="H339"/>
  <c r="H336"/>
  <c r="I339"/>
  <c r="I336"/>
  <c r="J339"/>
  <c r="J336"/>
  <c r="D336"/>
  <c r="C336"/>
  <c r="J335"/>
  <c r="I335"/>
  <c r="H335"/>
  <c r="G335"/>
  <c r="F335"/>
  <c r="E335"/>
  <c r="D335"/>
  <c r="C335"/>
  <c r="D333"/>
  <c r="D327"/>
  <c r="F333"/>
  <c r="F327"/>
  <c r="G333"/>
  <c r="G327"/>
  <c r="H333"/>
  <c r="H327"/>
  <c r="I333"/>
  <c r="I327"/>
  <c r="J333"/>
  <c r="J327"/>
  <c r="C327"/>
  <c r="D326"/>
  <c r="E326"/>
  <c r="F326"/>
  <c r="G326"/>
  <c r="H326"/>
  <c r="I326"/>
  <c r="J326"/>
  <c r="C326"/>
  <c r="D346"/>
  <c r="C333"/>
  <c r="D332"/>
  <c r="E332"/>
  <c r="F332"/>
  <c r="G332"/>
  <c r="H332"/>
  <c r="I332"/>
  <c r="J332"/>
  <c r="C332"/>
  <c r="D179"/>
  <c r="D15"/>
  <c r="C128"/>
  <c r="C127"/>
  <c r="J126"/>
  <c r="I126"/>
  <c r="H126"/>
  <c r="G126"/>
  <c r="F126"/>
  <c r="E126"/>
  <c r="D126"/>
  <c r="C126"/>
  <c r="C49"/>
  <c r="C48"/>
  <c r="J47"/>
  <c r="I47"/>
  <c r="H47"/>
  <c r="G47"/>
  <c r="F47"/>
  <c r="E47"/>
  <c r="D47"/>
  <c r="C47"/>
  <c r="E338"/>
  <c r="E346"/>
  <c r="E168"/>
  <c r="E263"/>
  <c r="E251"/>
  <c r="E317"/>
  <c r="E299"/>
  <c r="D168"/>
  <c r="D263"/>
  <c r="D251"/>
  <c r="D317"/>
  <c r="D338"/>
  <c r="D218"/>
  <c r="D299"/>
  <c r="D19"/>
  <c r="D13"/>
  <c r="F168"/>
  <c r="F263"/>
  <c r="F251"/>
  <c r="F317"/>
  <c r="F338"/>
  <c r="F346"/>
  <c r="F218"/>
  <c r="F299"/>
  <c r="F19"/>
  <c r="G168"/>
  <c r="G263"/>
  <c r="G251"/>
  <c r="G317"/>
  <c r="G338"/>
  <c r="G346"/>
  <c r="G218"/>
  <c r="G299"/>
  <c r="G19"/>
  <c r="H168"/>
  <c r="H263"/>
  <c r="H251"/>
  <c r="H317"/>
  <c r="H338"/>
  <c r="H346"/>
  <c r="H230"/>
  <c r="H218"/>
  <c r="H302"/>
  <c r="H299"/>
  <c r="H19"/>
  <c r="I168"/>
  <c r="I266"/>
  <c r="I269"/>
  <c r="I272"/>
  <c r="I275"/>
  <c r="I263"/>
  <c r="I251"/>
  <c r="I320"/>
  <c r="I317"/>
  <c r="I349"/>
  <c r="I338"/>
  <c r="I346"/>
  <c r="I224"/>
  <c r="I227"/>
  <c r="I230"/>
  <c r="I233"/>
  <c r="I221"/>
  <c r="I218"/>
  <c r="I302"/>
  <c r="I299"/>
  <c r="I19"/>
  <c r="J168"/>
  <c r="J266"/>
  <c r="J269"/>
  <c r="J272"/>
  <c r="J275"/>
  <c r="J263"/>
  <c r="J251"/>
  <c r="J320"/>
  <c r="J317"/>
  <c r="J349"/>
  <c r="J338"/>
  <c r="J346"/>
  <c r="J224"/>
  <c r="J227"/>
  <c r="J230"/>
  <c r="J233"/>
  <c r="J221"/>
  <c r="J218"/>
  <c r="J302"/>
  <c r="J299"/>
  <c r="J19"/>
  <c r="C302"/>
  <c r="J301"/>
  <c r="I301"/>
  <c r="H301"/>
  <c r="G301"/>
  <c r="F301"/>
  <c r="E301"/>
  <c r="D301"/>
  <c r="C301"/>
  <c r="C299"/>
  <c r="J298"/>
  <c r="I298"/>
  <c r="H298"/>
  <c r="G298"/>
  <c r="F298"/>
  <c r="E298"/>
  <c r="D298"/>
  <c r="C298"/>
  <c r="C293"/>
  <c r="J292"/>
  <c r="I292"/>
  <c r="H292"/>
  <c r="G292"/>
  <c r="F292"/>
  <c r="E292"/>
  <c r="D292"/>
  <c r="C292"/>
  <c r="J287"/>
  <c r="I287"/>
  <c r="H287"/>
  <c r="G287"/>
  <c r="F287"/>
  <c r="E287"/>
  <c r="D287"/>
  <c r="C287"/>
  <c r="J286"/>
  <c r="I286"/>
  <c r="H286"/>
  <c r="G286"/>
  <c r="F286"/>
  <c r="E286"/>
  <c r="D286"/>
  <c r="C286"/>
  <c r="D341"/>
  <c r="E341"/>
  <c r="F341"/>
  <c r="G341"/>
  <c r="H341"/>
  <c r="I341"/>
  <c r="J341"/>
  <c r="C341"/>
  <c r="C342"/>
  <c r="C260"/>
  <c r="J259"/>
  <c r="I259"/>
  <c r="H259"/>
  <c r="G259"/>
  <c r="F259"/>
  <c r="E259"/>
  <c r="D259"/>
  <c r="C259"/>
  <c r="C257"/>
  <c r="J256"/>
  <c r="I256"/>
  <c r="H256"/>
  <c r="G256"/>
  <c r="F256"/>
  <c r="E256"/>
  <c r="D256"/>
  <c r="C256"/>
  <c r="D283"/>
  <c r="F283"/>
  <c r="G283"/>
  <c r="H283"/>
  <c r="I283"/>
  <c r="J283"/>
  <c r="E283"/>
  <c r="C283"/>
  <c r="C284"/>
  <c r="D253"/>
  <c r="E253"/>
  <c r="F253"/>
  <c r="G253"/>
  <c r="H253"/>
  <c r="I253"/>
  <c r="J253"/>
  <c r="C253"/>
  <c r="C254"/>
  <c r="D206"/>
  <c r="E206"/>
  <c r="F206"/>
  <c r="G206"/>
  <c r="H206"/>
  <c r="I206"/>
  <c r="J206"/>
  <c r="C206"/>
  <c r="C205"/>
  <c r="E205"/>
  <c r="F205"/>
  <c r="G205"/>
  <c r="H205"/>
  <c r="I205"/>
  <c r="J205"/>
  <c r="D205"/>
  <c r="E220"/>
  <c r="F220"/>
  <c r="G220"/>
  <c r="H220"/>
  <c r="I220"/>
  <c r="J220"/>
  <c r="D220"/>
  <c r="C221"/>
  <c r="C220"/>
  <c r="E174"/>
  <c r="F174"/>
  <c r="G174"/>
  <c r="H174"/>
  <c r="I174"/>
  <c r="J174"/>
  <c r="D174"/>
  <c r="E196"/>
  <c r="F196"/>
  <c r="G196"/>
  <c r="H196"/>
  <c r="I196"/>
  <c r="J196"/>
  <c r="D196"/>
  <c r="C196"/>
  <c r="D199"/>
  <c r="E199"/>
  <c r="F199"/>
  <c r="G199"/>
  <c r="H199"/>
  <c r="I199"/>
  <c r="J199"/>
  <c r="C199"/>
  <c r="C147"/>
  <c r="J146"/>
  <c r="I146"/>
  <c r="H146"/>
  <c r="G146"/>
  <c r="F146"/>
  <c r="E146"/>
  <c r="D146"/>
  <c r="C146"/>
  <c r="C131"/>
  <c r="D11"/>
  <c r="C90"/>
  <c r="J89"/>
  <c r="I89"/>
  <c r="H89"/>
  <c r="G89"/>
  <c r="F89"/>
  <c r="E89"/>
  <c r="D89"/>
  <c r="C89"/>
  <c r="E188"/>
  <c r="F188"/>
  <c r="G188"/>
  <c r="H188"/>
  <c r="I188"/>
  <c r="J188"/>
  <c r="D188"/>
  <c r="D187"/>
  <c r="E187"/>
  <c r="F187"/>
  <c r="G187"/>
  <c r="D180"/>
  <c r="G80"/>
  <c r="F80"/>
  <c r="E80"/>
  <c r="D80"/>
  <c r="D262"/>
  <c r="D139"/>
  <c r="D99"/>
  <c r="F15"/>
  <c r="F35"/>
  <c r="D239"/>
  <c r="D39"/>
  <c r="C41"/>
  <c r="E139"/>
  <c r="F139"/>
  <c r="G139"/>
  <c r="E64"/>
  <c r="F64"/>
  <c r="D186"/>
  <c r="E189"/>
  <c r="F189"/>
  <c r="G189"/>
  <c r="H189"/>
  <c r="I189"/>
  <c r="J189"/>
  <c r="C189"/>
  <c r="E186"/>
  <c r="F186"/>
  <c r="G186"/>
  <c r="H187"/>
  <c r="I187"/>
  <c r="I186"/>
  <c r="J187"/>
  <c r="J186"/>
  <c r="C187"/>
  <c r="D28"/>
  <c r="D35"/>
  <c r="E35"/>
  <c r="D191"/>
  <c r="E191"/>
  <c r="G191"/>
  <c r="H191"/>
  <c r="I191"/>
  <c r="J191"/>
  <c r="C192"/>
  <c r="C193"/>
  <c r="D156"/>
  <c r="E156"/>
  <c r="F156"/>
  <c r="F155"/>
  <c r="F305"/>
  <c r="H305"/>
  <c r="H64"/>
  <c r="H67"/>
  <c r="C269"/>
  <c r="C268"/>
  <c r="C281"/>
  <c r="C280"/>
  <c r="I226"/>
  <c r="J74"/>
  <c r="J77"/>
  <c r="I323"/>
  <c r="G180"/>
  <c r="G175"/>
  <c r="G176"/>
  <c r="G173"/>
  <c r="J180"/>
  <c r="J175"/>
  <c r="J176"/>
  <c r="J173"/>
  <c r="D175"/>
  <c r="E175"/>
  <c r="F175"/>
  <c r="H180"/>
  <c r="H175"/>
  <c r="I180"/>
  <c r="I175"/>
  <c r="D176"/>
  <c r="E176"/>
  <c r="F176"/>
  <c r="H176"/>
  <c r="F239"/>
  <c r="F238"/>
  <c r="D323"/>
  <c r="G323"/>
  <c r="H323"/>
  <c r="J323"/>
  <c r="E173"/>
  <c r="E316"/>
  <c r="E304"/>
  <c r="D155"/>
  <c r="D316"/>
  <c r="D304"/>
  <c r="E305"/>
  <c r="D305"/>
  <c r="F28"/>
  <c r="C180"/>
  <c r="C208"/>
  <c r="E178"/>
  <c r="E208"/>
  <c r="F178"/>
  <c r="F208"/>
  <c r="G208"/>
  <c r="H208"/>
  <c r="I208"/>
  <c r="J208"/>
  <c r="D208"/>
  <c r="D167"/>
  <c r="F250"/>
  <c r="C358"/>
  <c r="C357"/>
  <c r="F357"/>
  <c r="G357"/>
  <c r="H357"/>
  <c r="I357"/>
  <c r="J357"/>
  <c r="D357"/>
  <c r="E357"/>
  <c r="G64"/>
  <c r="D67"/>
  <c r="G223"/>
  <c r="C236"/>
  <c r="E235"/>
  <c r="F235"/>
  <c r="D235"/>
  <c r="F232"/>
  <c r="E232"/>
  <c r="D232"/>
  <c r="E324"/>
  <c r="G67"/>
  <c r="D77"/>
  <c r="E77"/>
  <c r="F77"/>
  <c r="F86"/>
  <c r="E86"/>
  <c r="D86"/>
  <c r="F74"/>
  <c r="E74"/>
  <c r="D74"/>
  <c r="F67"/>
  <c r="E67"/>
  <c r="D64"/>
  <c r="G277"/>
  <c r="H277"/>
  <c r="G280"/>
  <c r="F280"/>
  <c r="E280"/>
  <c r="D280"/>
  <c r="E262"/>
  <c r="G265"/>
  <c r="I268"/>
  <c r="E274"/>
  <c r="G274"/>
  <c r="F274"/>
  <c r="D274"/>
  <c r="F271"/>
  <c r="E271"/>
  <c r="D271"/>
  <c r="G268"/>
  <c r="F268"/>
  <c r="E268"/>
  <c r="D268"/>
  <c r="F265"/>
  <c r="E265"/>
  <c r="D265"/>
  <c r="F143"/>
  <c r="F152"/>
  <c r="E152"/>
  <c r="D152"/>
  <c r="G319"/>
  <c r="F39"/>
  <c r="G39"/>
  <c r="F319"/>
  <c r="E319"/>
  <c r="D319"/>
  <c r="C311"/>
  <c r="J310"/>
  <c r="I310"/>
  <c r="H310"/>
  <c r="G310"/>
  <c r="F310"/>
  <c r="E310"/>
  <c r="D310"/>
  <c r="C310"/>
  <c r="E351"/>
  <c r="C330"/>
  <c r="D329"/>
  <c r="E329"/>
  <c r="F329"/>
  <c r="G329"/>
  <c r="H329"/>
  <c r="I329"/>
  <c r="J329"/>
  <c r="C329"/>
  <c r="F277"/>
  <c r="F262"/>
  <c r="D244"/>
  <c r="E244"/>
  <c r="F244"/>
  <c r="G244"/>
  <c r="H244"/>
  <c r="I244"/>
  <c r="J244"/>
  <c r="C244"/>
  <c r="D229"/>
  <c r="E229"/>
  <c r="F229"/>
  <c r="D226"/>
  <c r="E226"/>
  <c r="F226"/>
  <c r="E223"/>
  <c r="F223"/>
  <c r="D223"/>
  <c r="C215"/>
  <c r="C212"/>
  <c r="D214"/>
  <c r="D211"/>
  <c r="E211"/>
  <c r="F211"/>
  <c r="G211"/>
  <c r="H211"/>
  <c r="I211"/>
  <c r="J211"/>
  <c r="C194"/>
  <c r="C164"/>
  <c r="D161"/>
  <c r="E161"/>
  <c r="F161"/>
  <c r="G161"/>
  <c r="H161"/>
  <c r="I161"/>
  <c r="J161"/>
  <c r="C161"/>
  <c r="D183"/>
  <c r="E183"/>
  <c r="F183"/>
  <c r="G183"/>
  <c r="H183"/>
  <c r="I183"/>
  <c r="J183"/>
  <c r="C183"/>
  <c r="D170"/>
  <c r="F170"/>
  <c r="D143"/>
  <c r="E143"/>
  <c r="E134"/>
  <c r="E122"/>
  <c r="F122"/>
  <c r="D122"/>
  <c r="D57"/>
  <c r="D54"/>
  <c r="D51"/>
  <c r="E57"/>
  <c r="F57"/>
  <c r="E54"/>
  <c r="F54"/>
  <c r="G54"/>
  <c r="E51"/>
  <c r="F51"/>
  <c r="G51"/>
  <c r="E348"/>
  <c r="D348"/>
  <c r="F348"/>
  <c r="G348"/>
  <c r="H223"/>
  <c r="H226"/>
  <c r="G226"/>
  <c r="H268"/>
  <c r="G232"/>
  <c r="H280"/>
  <c r="I280"/>
  <c r="D134"/>
  <c r="H51"/>
  <c r="J280"/>
  <c r="G122"/>
  <c r="H348"/>
  <c r="H265"/>
  <c r="H274"/>
  <c r="E277"/>
  <c r="G229"/>
  <c r="I86"/>
  <c r="G86"/>
  <c r="G143"/>
  <c r="I274"/>
  <c r="C275"/>
  <c r="C274"/>
  <c r="J274"/>
  <c r="J277"/>
  <c r="J86"/>
  <c r="C87"/>
  <c r="C86"/>
  <c r="H86"/>
  <c r="G77"/>
  <c r="G271"/>
  <c r="G74"/>
  <c r="H122"/>
  <c r="G262"/>
  <c r="H271"/>
  <c r="H77"/>
  <c r="I271"/>
  <c r="G21"/>
  <c r="I77"/>
  <c r="H262"/>
  <c r="I74"/>
  <c r="G235"/>
  <c r="G178"/>
  <c r="C175"/>
  <c r="F167"/>
  <c r="E217"/>
  <c r="J178"/>
  <c r="E130"/>
  <c r="I316"/>
  <c r="H319"/>
  <c r="D277"/>
  <c r="D130"/>
  <c r="J67"/>
  <c r="G35"/>
  <c r="G15"/>
  <c r="D351"/>
  <c r="I39"/>
  <c r="H35"/>
  <c r="H39"/>
  <c r="H54"/>
  <c r="I122"/>
  <c r="G28"/>
  <c r="I51"/>
  <c r="J226"/>
  <c r="C339"/>
  <c r="C338"/>
  <c r="I67"/>
  <c r="C68"/>
  <c r="C67"/>
  <c r="D250"/>
  <c r="I319"/>
  <c r="H110"/>
  <c r="H316"/>
  <c r="H304"/>
  <c r="H102"/>
  <c r="I28"/>
  <c r="I35"/>
  <c r="J51"/>
  <c r="C51"/>
  <c r="J21"/>
  <c r="C123"/>
  <c r="I305"/>
  <c r="I304"/>
  <c r="C52"/>
  <c r="J54"/>
  <c r="I54"/>
  <c r="I21"/>
  <c r="J35"/>
  <c r="H235"/>
  <c r="I262"/>
  <c r="C55"/>
  <c r="J39"/>
  <c r="C39"/>
  <c r="C40"/>
  <c r="H28"/>
  <c r="H15"/>
  <c r="H229"/>
  <c r="H351"/>
  <c r="C54"/>
  <c r="C226"/>
  <c r="J232"/>
  <c r="I232"/>
  <c r="F324"/>
  <c r="F351"/>
  <c r="I229"/>
  <c r="J229"/>
  <c r="C229"/>
  <c r="I223"/>
  <c r="C224"/>
  <c r="C223"/>
  <c r="G152"/>
  <c r="E155"/>
  <c r="C111"/>
  <c r="I277"/>
  <c r="C278"/>
  <c r="C277"/>
  <c r="G57"/>
  <c r="E167"/>
  <c r="F316"/>
  <c r="F304"/>
  <c r="E323"/>
  <c r="E322"/>
  <c r="I176"/>
  <c r="C176"/>
  <c r="H143"/>
  <c r="H74"/>
  <c r="C75"/>
  <c r="C74"/>
  <c r="F134"/>
  <c r="E239"/>
  <c r="E238"/>
  <c r="E250"/>
  <c r="E170"/>
  <c r="D238"/>
  <c r="C112"/>
  <c r="C345"/>
  <c r="I102"/>
  <c r="I110"/>
  <c r="E344"/>
  <c r="C179"/>
  <c r="J268"/>
  <c r="F217"/>
  <c r="I178"/>
  <c r="C181"/>
  <c r="E102"/>
  <c r="J271"/>
  <c r="C272"/>
  <c r="C271"/>
  <c r="G239"/>
  <c r="G238"/>
  <c r="G250"/>
  <c r="H139"/>
  <c r="I173"/>
  <c r="H173"/>
  <c r="H178"/>
  <c r="J80"/>
  <c r="I80"/>
  <c r="C36"/>
  <c r="I15"/>
  <c r="J13"/>
  <c r="H130"/>
  <c r="G130"/>
  <c r="C78"/>
  <c r="C77"/>
  <c r="D178"/>
  <c r="G217"/>
  <c r="I13"/>
  <c r="F323"/>
  <c r="F322"/>
  <c r="F344"/>
  <c r="I348"/>
  <c r="C227"/>
  <c r="H239"/>
  <c r="H238"/>
  <c r="H250"/>
  <c r="I265"/>
  <c r="H232"/>
  <c r="C233"/>
  <c r="C232"/>
  <c r="C188"/>
  <c r="D110"/>
  <c r="H16"/>
  <c r="H80"/>
  <c r="C81"/>
  <c r="C80"/>
  <c r="F21"/>
  <c r="F13"/>
  <c r="G13"/>
  <c r="E110"/>
  <c r="C71"/>
  <c r="D217"/>
  <c r="C211"/>
  <c r="F173"/>
  <c r="C191"/>
  <c r="C35"/>
  <c r="H186"/>
  <c r="C186"/>
  <c r="G99"/>
  <c r="C30"/>
  <c r="C37"/>
  <c r="G134"/>
  <c r="C141"/>
  <c r="C29"/>
  <c r="C132"/>
  <c r="I64"/>
  <c r="C320"/>
  <c r="C319"/>
  <c r="J319"/>
  <c r="J143"/>
  <c r="I143"/>
  <c r="H152"/>
  <c r="I250"/>
  <c r="I239"/>
  <c r="I238"/>
  <c r="H217"/>
  <c r="G316"/>
  <c r="G304"/>
  <c r="G305"/>
  <c r="I139"/>
  <c r="C317"/>
  <c r="C17"/>
  <c r="D18"/>
  <c r="G170"/>
  <c r="J100"/>
  <c r="J16"/>
  <c r="J12"/>
  <c r="C266"/>
  <c r="C265"/>
  <c r="J265"/>
  <c r="C323"/>
  <c r="C178"/>
  <c r="H57"/>
  <c r="C124"/>
  <c r="C122"/>
  <c r="D324"/>
  <c r="D344"/>
  <c r="J122"/>
  <c r="F110"/>
  <c r="H134"/>
  <c r="G110"/>
  <c r="I100"/>
  <c r="I16"/>
  <c r="I12"/>
  <c r="H99"/>
  <c r="H100"/>
  <c r="H98"/>
  <c r="J348"/>
  <c r="C349"/>
  <c r="C348"/>
  <c r="E14"/>
  <c r="F130"/>
  <c r="F99"/>
  <c r="J223"/>
  <c r="C230"/>
  <c r="D16"/>
  <c r="D100"/>
  <c r="C104"/>
  <c r="D102"/>
  <c r="D173"/>
  <c r="C174"/>
  <c r="C173"/>
  <c r="I235"/>
  <c r="G351"/>
  <c r="C110"/>
  <c r="H344"/>
  <c r="H324"/>
  <c r="H322"/>
  <c r="J110"/>
  <c r="J15"/>
  <c r="C15"/>
  <c r="J28"/>
  <c r="C28"/>
  <c r="C235"/>
  <c r="C20"/>
  <c r="H21"/>
  <c r="H13"/>
  <c r="H14"/>
  <c r="I152"/>
  <c r="J152"/>
  <c r="C152"/>
  <c r="F100"/>
  <c r="G100"/>
  <c r="C100"/>
  <c r="D98"/>
  <c r="I57"/>
  <c r="C58"/>
  <c r="J139"/>
  <c r="C140"/>
  <c r="C139"/>
  <c r="D12"/>
  <c r="F18"/>
  <c r="F11"/>
  <c r="I351"/>
  <c r="E18"/>
  <c r="H12"/>
  <c r="I217"/>
  <c r="D14"/>
  <c r="C21"/>
  <c r="G98"/>
  <c r="G102"/>
  <c r="G16"/>
  <c r="C355"/>
  <c r="C354"/>
  <c r="H170"/>
  <c r="J14"/>
  <c r="G344"/>
  <c r="G324"/>
  <c r="G322"/>
  <c r="D322"/>
  <c r="C305"/>
  <c r="C316"/>
  <c r="C304"/>
  <c r="J64"/>
  <c r="C65"/>
  <c r="C64"/>
  <c r="D10"/>
  <c r="C218"/>
  <c r="J102"/>
  <c r="C103"/>
  <c r="C102"/>
  <c r="J235"/>
  <c r="F98"/>
  <c r="F102"/>
  <c r="C144"/>
  <c r="J262"/>
  <c r="C263"/>
  <c r="C262"/>
  <c r="G156"/>
  <c r="G167"/>
  <c r="C13"/>
  <c r="C153"/>
  <c r="C143"/>
  <c r="J305"/>
  <c r="J316"/>
  <c r="J304"/>
  <c r="I14"/>
  <c r="F12"/>
  <c r="F14"/>
  <c r="H156"/>
  <c r="H155"/>
  <c r="H167"/>
  <c r="G155"/>
  <c r="F10"/>
  <c r="C135"/>
  <c r="G18"/>
  <c r="G11"/>
  <c r="J217"/>
  <c r="J134"/>
  <c r="C137"/>
  <c r="C217"/>
  <c r="J57"/>
  <c r="C57"/>
  <c r="I130"/>
  <c r="I99"/>
  <c r="I170"/>
  <c r="C171"/>
  <c r="J239"/>
  <c r="J250"/>
  <c r="C251"/>
  <c r="C250"/>
  <c r="J351"/>
  <c r="G12"/>
  <c r="C12"/>
  <c r="G14"/>
  <c r="I324"/>
  <c r="I344"/>
  <c r="C16"/>
  <c r="C14"/>
  <c r="I134"/>
  <c r="J130"/>
  <c r="J99"/>
  <c r="J98"/>
  <c r="C134"/>
  <c r="I18"/>
  <c r="I11"/>
  <c r="I10"/>
  <c r="I322"/>
  <c r="J324"/>
  <c r="J322"/>
  <c r="J344"/>
  <c r="C346"/>
  <c r="C344"/>
  <c r="C43"/>
  <c r="J238"/>
  <c r="C239"/>
  <c r="C238"/>
  <c r="I98"/>
  <c r="C98"/>
  <c r="C99"/>
  <c r="G10"/>
  <c r="J170"/>
  <c r="C170"/>
  <c r="H18"/>
  <c r="H11"/>
  <c r="H10"/>
  <c r="C44"/>
  <c r="C136"/>
  <c r="I167"/>
  <c r="I156"/>
  <c r="C130"/>
  <c r="J156"/>
  <c r="J155"/>
  <c r="J167"/>
  <c r="C168"/>
  <c r="C167"/>
  <c r="I155"/>
  <c r="C156"/>
  <c r="C155"/>
  <c r="C324"/>
  <c r="C322"/>
  <c r="J18"/>
  <c r="J11"/>
  <c r="C19"/>
  <c r="C18"/>
  <c r="J10"/>
  <c r="C11"/>
  <c r="C10"/>
</calcChain>
</file>

<file path=xl/sharedStrings.xml><?xml version="1.0" encoding="utf-8"?>
<sst xmlns="http://schemas.openxmlformats.org/spreadsheetml/2006/main" count="422" uniqueCount="125">
  <si>
    <t>План мероприятий</t>
  </si>
  <si>
    <t>№ строки</t>
  </si>
  <si>
    <t>Всего</t>
  </si>
  <si>
    <t>ВСЕГО по муниципальной программе, в том числе:</t>
  </si>
  <si>
    <t>местный бюджет</t>
  </si>
  <si>
    <t>областной бюджет</t>
  </si>
  <si>
    <t>Капитальные вложения</t>
  </si>
  <si>
    <t>Прочие нужды</t>
  </si>
  <si>
    <t xml:space="preserve">Всего по подпрограмме 1, </t>
  </si>
  <si>
    <t>в том числе:</t>
  </si>
  <si>
    <t>1. Капитальные вложения</t>
  </si>
  <si>
    <t>1.1. Бюджетные инвестиции в объекты капитального строительства</t>
  </si>
  <si>
    <t>1.2. Иные капитальные вложения</t>
  </si>
  <si>
    <t>3. Прочие нужды</t>
  </si>
  <si>
    <t>Всего по направлению «Прочие нужды», всего, в том числе:</t>
  </si>
  <si>
    <t>всего, из них:</t>
  </si>
  <si>
    <t>Номер строки целевых показателей, на достижение которых направлены мероприятия</t>
  </si>
  <si>
    <t>Объем расходов на выполнение мероприятия за счет всех источников ресурсного обеспечения,                                           тыс. руб.</t>
  </si>
  <si>
    <t>Наименование мероприятия/ Источники расходов на финансирование</t>
  </si>
  <si>
    <t>Всего, из них</t>
  </si>
  <si>
    <t>Подпрограмма 1: Комплексное благоустройство  территории Североуральского городского округа</t>
  </si>
  <si>
    <t>Подпрограмма 3: Развитие лесного хозяйства на территории Североуральского городского округа</t>
  </si>
  <si>
    <t>3 Прочие нужды</t>
  </si>
  <si>
    <t>Бюджетные инвестиции в объекты капитального строительства всего, в том числе</t>
  </si>
  <si>
    <t xml:space="preserve">Подпрограмма 2: Муниципальная программа по энергосбережению и повышению энергетической эффективности объектов  Североуральского городского округа </t>
  </si>
  <si>
    <t xml:space="preserve"> </t>
  </si>
  <si>
    <t>первый год</t>
  </si>
  <si>
    <t>второй год</t>
  </si>
  <si>
    <t>третий год</t>
  </si>
  <si>
    <t>четвертый год</t>
  </si>
  <si>
    <t>пятый год</t>
  </si>
  <si>
    <t>шестой год</t>
  </si>
  <si>
    <t>седьмой год</t>
  </si>
  <si>
    <t>Всего по направлению «Капитальные вложения» всего, в том числе</t>
  </si>
  <si>
    <t xml:space="preserve"> Мероприятие 1  Благоустройство дворовых территорий Североуральского городского округа                    </t>
  </si>
  <si>
    <t>Всего по подпрограмме 2,  в том числе</t>
  </si>
  <si>
    <t>Всего по направлению «Капитальные вложения», всего, в том числе</t>
  </si>
  <si>
    <t>Всего, в том числе</t>
  </si>
  <si>
    <t>Бюджетные инвестиции в объекты капитального строительства всего, в том числе:</t>
  </si>
  <si>
    <t>Всего, в том числе:</t>
  </si>
  <si>
    <t>Всего по подпрограмме 1, всего, в том числе</t>
  </si>
  <si>
    <t>Всего по подпрограмме 4, всего, в том числе</t>
  </si>
  <si>
    <t xml:space="preserve"> Всего, в том числе:</t>
  </si>
  <si>
    <t>Всего по подпрограмме 5,  в том числе</t>
  </si>
  <si>
    <t>Всего по подпрограмме 6, в том числе</t>
  </si>
  <si>
    <t>Всего по подпрограмме 8,  в том числе</t>
  </si>
  <si>
    <t>Всего по направлению «Капитальные вложения», в том числе</t>
  </si>
  <si>
    <t>Всего по подпрограмме 9,  в том числе</t>
  </si>
  <si>
    <t>«Развитие жилищно-коммунального хозяйства и транспортного обслуживания населения,</t>
  </si>
  <si>
    <t>по выполнению муниципальной программы Североуральского городского округа</t>
  </si>
  <si>
    <t>Подпрограмма 5 : Содержание и капитальный ремонт общего имущества муниципального жилищного фонда на территории Североуральского городского округа</t>
  </si>
  <si>
    <t>Всего:</t>
  </si>
  <si>
    <t xml:space="preserve"> - Благоустройство водоохранных зон водохранилищ: Колонгинского и Кальинского</t>
  </si>
  <si>
    <t xml:space="preserve"> - Санитарная очистка территории водоохранных зон водохранилищ: Колонгинского, Кальинского</t>
  </si>
  <si>
    <t xml:space="preserve"> - Ликвидация несанкционированных свалок</t>
  </si>
  <si>
    <t xml:space="preserve"> - Организация санитарной очистки территории Североуральского городского округа (субботник) приобретение инвентаря, транспортные услуги по вывозу мусора</t>
  </si>
  <si>
    <t xml:space="preserve"> - Содержание памятников</t>
  </si>
  <si>
    <t xml:space="preserve"> - Содержание биоямы (скотомогильник)</t>
  </si>
  <si>
    <t xml:space="preserve"> - Регулирование численности безнадзорных животных</t>
  </si>
  <si>
    <t xml:space="preserve"> повышение энергетической эффективности и охрана окружающей среды в Североуральском городском округе» на 2014-2020 годы</t>
  </si>
  <si>
    <t>всего, в том числе:</t>
  </si>
  <si>
    <t xml:space="preserve"> - Оказание гарантированного перечня услуг по захоронению умерших граждан</t>
  </si>
  <si>
    <t>Подпрограмма 6 :   Комплексная экологическая программа Североуральского городского округа</t>
  </si>
  <si>
    <t>областной  бюджет</t>
  </si>
  <si>
    <t xml:space="preserve"> - Акарицидная  обработка общественных мест</t>
  </si>
  <si>
    <t xml:space="preserve"> - Проведение комплекса профилактических работ по уходу за объектами благоустройства</t>
  </si>
  <si>
    <t>Приложение № 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муниципальной программе Североуральского городского
 округа  «Развитие жилищно-коммунального хозяйства и 
транспортного обслуживания населения, 
повышение энергетической эффективности 
и охрана окружающей среды в Североуральском
 городском округе» на 2014-2020 годы</t>
  </si>
  <si>
    <t xml:space="preserve">федеральный бюджет </t>
  </si>
  <si>
    <t>федеральный бюджет</t>
  </si>
  <si>
    <t xml:space="preserve"> - Разработка проектно-сметной документации для строительства нового городского кладбища</t>
  </si>
  <si>
    <t xml:space="preserve"> - Приобретение грунта плодородного (земли садовой)</t>
  </si>
  <si>
    <t xml:space="preserve"> - Приобретение декоративного освещения для улиц города Североуральска</t>
  </si>
  <si>
    <t xml:space="preserve"> - Услуги по передаче и обезвреживанию ртутьсодержащих отходов, принятых от населения Североуральского городского округа</t>
  </si>
  <si>
    <t xml:space="preserve"> - Обустройство и эксплуатация новогодних городков</t>
  </si>
  <si>
    <t xml:space="preserve"> - Изготовление, установка информационных стендов, щитов, табличек и типографские услуги</t>
  </si>
  <si>
    <t xml:space="preserve"> - Строительство нового городского кладбища</t>
  </si>
  <si>
    <t>Мероприятие 30 -  Меры социальной поддержки по частичному освобождению граждан, проживающих на территории Свердловской области, от платы за коммунальной услуги</t>
  </si>
  <si>
    <t>Х</t>
  </si>
  <si>
    <t xml:space="preserve">Подпрограмма 7 :  Развитие газификации в Североуральском городском округе
</t>
  </si>
  <si>
    <t>Всего по подпрограмме 7,  в том числе</t>
  </si>
  <si>
    <t>Подпрограмма 8 :    Развитие транспортного обслуживания населения</t>
  </si>
  <si>
    <t xml:space="preserve">Подпрограмма 9 :  Обеспечение реализации муниципальной программы Североуральского городского округа «Развитие жилищно-коммунального хозяйства и транспортного обслуживания населения, повышение энергетической эффективности и охрана окружающей среды в Североуральском  городском округе» 
</t>
  </si>
  <si>
    <t xml:space="preserve"> - Благоустройство мест общего пользования территории Североуральского городского округа</t>
  </si>
  <si>
    <t xml:space="preserve">Подпрограмма 4 : Переселение граждан на территории Североуральского городского округа из аварийного жилищного фонда </t>
  </si>
  <si>
    <t xml:space="preserve">К постановлению Администрации                                                                                                                                                                                                                                        Североуральского городского округа                                                                                                                                                                                                                                                                           от  .10.2015г. № </t>
  </si>
  <si>
    <t xml:space="preserve"> - Обслуживание декоративного освещения для улиц города Североуральска</t>
  </si>
  <si>
    <t xml:space="preserve"> - Приобретение и установка металлических урн и скамеек</t>
  </si>
  <si>
    <t xml:space="preserve"> Мероприятие 1- Реконструкция, модернизация водопроводных сетей, сетей системы водоотведения с заменой (без замены) оборудования с более высоким КПД, установка регулируемого привода, реконструкция тепловых сетей, в том числе тепловых пунктов, котельных, капитальный ремонт систем коммунального хозяйства   </t>
  </si>
  <si>
    <t xml:space="preserve">Мероприятие 2 - Оснащение зданий (строений, сооружений), находящихся   в муниципальной собственности, многоквартирных жилых домов, жилых помещений, квартир приборами учета используемых энергетических ресурсов, в том числе  разработка проектно-сметной документации          </t>
  </si>
  <si>
    <t>Мероприятие 3 - Закупка и установка   осветительного оборудования с заменой  неэффективного на энергосберегающее, в том числе замена ламп накаливания на энергосберегающие, строительство, модернизация  сетей уличного освещения, проектно-сметные работы, экспертиза проектно-сметной документации</t>
  </si>
  <si>
    <t>Мероприятие 4- Разработка схемы водоснабжения Североуральского городского округа</t>
  </si>
  <si>
    <t>Мероприятие 5 - Разработка, экспертиза  проектно-сметной документации на строительство сетей водоснабжения в Североуральском городском округе</t>
  </si>
  <si>
    <t>Мероприятие 6 - Разработка, экспертиза  проектно-сметной документации на строительство котельных в Североуральском городском округе</t>
  </si>
  <si>
    <t>Мероприятие 7- Прочие мероприятия в области энергосбережения (разработка технических заданий, топливно-энерготехнического баланса и т.п.)</t>
  </si>
  <si>
    <t>Мероприятие 8  - Строительство котельных в Североуральском городском округе</t>
  </si>
  <si>
    <t>Мероприятие 9  - Строительство сетей водоснабжения в Североуральском городском округе</t>
  </si>
  <si>
    <t xml:space="preserve">Мероприятие 2 - Уличное освещение          </t>
  </si>
  <si>
    <t xml:space="preserve">Мероприятие 3 - Озеленение (цветники, валка сухих деревьев)  </t>
  </si>
  <si>
    <t>Мероприятие 4 - Организация и содержание мест захоронения</t>
  </si>
  <si>
    <t>Мероприятие 5 -  Прочие мероприятия по благоустройству</t>
  </si>
  <si>
    <t>Мероприятие 1-  Развитие лесного хозяйства на территории Североуральского городского округа</t>
  </si>
  <si>
    <t xml:space="preserve">Мероприятие 1 - Переселение граждан на территории Североуральского городского округа из аварийного жилищного фонда </t>
  </si>
  <si>
    <t>Мероприятие 2- Осуществление сноса аварийных домов и высвобождение земельных участков под новое жилищное строительство</t>
  </si>
  <si>
    <t>Мероприятие 3 - Обследование жилищного фонда на предмет признания его аварийным</t>
  </si>
  <si>
    <t xml:space="preserve"> Мероприятие 1 - Взнос региональному оператору на капитальный ремонт общего имущества в многоквартирном доме за муниципальные жилые и нежилые помещения</t>
  </si>
  <si>
    <t xml:space="preserve"> Мероприятие 2 - Ремонт общего имущества  и квартир, в которых проживают отдельные категории граждан  муниципального жилищного фонда в целях приведения в состояние, отвечающее требованиям пожарной безопасности, санитарно-техническим и иным требованиям     </t>
  </si>
  <si>
    <t xml:space="preserve"> Мероприятие 3- Возмещение недополученных доходов организациям, предоставляющим населению жилищные услуги по тарифам, не обеспечивающим возмещение издержек, по содержанию лифтового хозяйства </t>
  </si>
  <si>
    <t>Мероприятие 4 - Возмещение недополученных доходов организациям, предоставляющим населению жилищные услуги по тарифам, не обеспечивающим возмещение издержек, по содержанию и текущему ремонту общего имущества многоквартирных домов поселка Покровск-Уральский</t>
  </si>
  <si>
    <t>Мероприятие 5- Предоставление субсидий на удешевление стоимости услуг по содержанию и ремонту муниципального специализированного жилищного фонда (общежитий)</t>
  </si>
  <si>
    <t xml:space="preserve">Мероприятие 6- Проведение капитального ремонта общего имущества муниципального жилищного фонда Североуральского городского округа, в том числе разработка проектно-сметной документации </t>
  </si>
  <si>
    <t xml:space="preserve"> Мероприятие 1 -  Разработка и экспертиза проекта санитарно-защитной зоны полигона твердых бытовых отходов города Североуральска</t>
  </si>
  <si>
    <t xml:space="preserve"> Мероприятие 2 -  Работы по выполнению оценки риска для здоровья населения при обосновании санитарно-защитной зоны полигона твердых бытовых отходов города Североуральска</t>
  </si>
  <si>
    <t xml:space="preserve"> Мероприятие 3-  Разработка проектно-сметной документации на реконструкцию полигона твердых бытовых отходов и строительство скотомогильника с биотермическими ямами и проведение экспертизы проектов</t>
  </si>
  <si>
    <t xml:space="preserve"> Мероприятие 4 -  Мероприятия , направленные на экологическую  безопасность территории Североуральского городского округа</t>
  </si>
  <si>
    <t>Мероприятие 5 -  Обеспечение благоприятной окружающей среды посредством предупреждения негативного воздействия хозяйственной и иной деятельности на окружающую среду</t>
  </si>
  <si>
    <t xml:space="preserve"> Мероприятие 1 - Разработка проектно-сметной документации для развития газификации Североуральского городского округа</t>
  </si>
  <si>
    <t xml:space="preserve"> Мероприятие 1 - Поддержка в виде субсидий организаций, осуществляющих  регулярные пассажирские перевозки по социально значимым маршрутам и организаций, осуществляющих перевозку отдельных категорий граждан Североуральского городского округа </t>
  </si>
  <si>
    <t xml:space="preserve"> Мероприятие 1 - Обеспечение эффективной деятельности муниципального казенного учреждения "Служба заказчика" при проведении технического и строительного контроля за капитальным ремонтом и строительством жилищного фонда</t>
  </si>
  <si>
    <t>Мероприятие 2 -  Прочие мероприятия в сфере жилищно-коммунального хозяйства</t>
  </si>
  <si>
    <t>5,6,10,12,13,14,16</t>
  </si>
  <si>
    <t>20,22,23,24,25</t>
  </si>
  <si>
    <t>32</t>
  </si>
  <si>
    <t>57,58,59,64</t>
  </si>
  <si>
    <t>65,66,67</t>
  </si>
  <si>
    <t>78,79,80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</si>
</sst>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0.0"/>
    <numFmt numFmtId="165" formatCode="#,##0.0"/>
    <numFmt numFmtId="166" formatCode="#,##0.0_ ;\-#,##0.0\ "/>
  </numFmts>
  <fonts count="14">
    <font>
      <sz val="11"/>
      <color theme="1"/>
      <name val="Calibri"/>
      <family val="2"/>
      <charset val="204"/>
      <scheme val="minor"/>
    </font>
    <font>
      <b/>
      <i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80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 vertical="center"/>
    </xf>
    <xf numFmtId="0" fontId="0" fillId="0" borderId="0" xfId="0" applyBorder="1"/>
    <xf numFmtId="0" fontId="6" fillId="0" borderId="1" xfId="0" applyFont="1" applyFill="1" applyBorder="1" applyAlignment="1">
      <alignment horizontal="center" vertical="center" wrapText="1"/>
    </xf>
    <xf numFmtId="2" fontId="0" fillId="0" borderId="0" xfId="0" applyNumberFormat="1"/>
    <xf numFmtId="0" fontId="0" fillId="2" borderId="0" xfId="0" applyFill="1"/>
    <xf numFmtId="164" fontId="0" fillId="0" borderId="0" xfId="0" applyNumberFormat="1" applyBorder="1"/>
    <xf numFmtId="0" fontId="0" fillId="3" borderId="0" xfId="0" applyFill="1"/>
    <xf numFmtId="0" fontId="6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right" vertical="center" wrapText="1"/>
    </xf>
    <xf numFmtId="0" fontId="6" fillId="0" borderId="2" xfId="0" applyFont="1" applyFill="1" applyBorder="1" applyAlignment="1">
      <alignment horizontal="right" vertical="center" wrapText="1"/>
    </xf>
    <xf numFmtId="164" fontId="7" fillId="0" borderId="2" xfId="0" applyNumberFormat="1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right" vertical="center" wrapText="1"/>
    </xf>
    <xf numFmtId="164" fontId="2" fillId="0" borderId="2" xfId="0" applyNumberFormat="1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right" vertical="center" wrapText="1"/>
    </xf>
    <xf numFmtId="165" fontId="7" fillId="0" borderId="2" xfId="0" applyNumberFormat="1" applyFont="1" applyFill="1" applyBorder="1" applyAlignment="1">
      <alignment horizontal="right" vertical="center" wrapText="1"/>
    </xf>
    <xf numFmtId="165" fontId="2" fillId="0" borderId="2" xfId="0" applyNumberFormat="1" applyFont="1" applyFill="1" applyBorder="1" applyAlignment="1">
      <alignment horizontal="right" vertical="center" wrapText="1"/>
    </xf>
    <xf numFmtId="165" fontId="3" fillId="0" borderId="2" xfId="0" applyNumberFormat="1" applyFont="1" applyFill="1" applyBorder="1" applyAlignment="1">
      <alignment horizontal="right" vertical="center" wrapText="1"/>
    </xf>
    <xf numFmtId="165" fontId="2" fillId="0" borderId="1" xfId="0" applyNumberFormat="1" applyFont="1" applyFill="1" applyBorder="1" applyAlignment="1">
      <alignment horizontal="righ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165" fontId="3" fillId="0" borderId="1" xfId="0" applyNumberFormat="1" applyFont="1" applyFill="1" applyBorder="1" applyAlignment="1">
      <alignment horizontal="right" vertical="center" wrapText="1"/>
    </xf>
    <xf numFmtId="165" fontId="3" fillId="0" borderId="2" xfId="1" applyNumberFormat="1" applyFont="1" applyFill="1" applyBorder="1" applyAlignment="1">
      <alignment horizontal="right" vertical="center" wrapText="1"/>
    </xf>
    <xf numFmtId="165" fontId="6" fillId="0" borderId="2" xfId="1" applyNumberFormat="1" applyFont="1" applyFill="1" applyBorder="1" applyAlignment="1">
      <alignment horizontal="right" vertical="center" wrapText="1"/>
    </xf>
    <xf numFmtId="165" fontId="5" fillId="0" borderId="2" xfId="0" applyNumberFormat="1" applyFont="1" applyFill="1" applyBorder="1" applyAlignment="1">
      <alignment horizontal="right" vertical="center" wrapText="1"/>
    </xf>
    <xf numFmtId="166" fontId="3" fillId="0" borderId="2" xfId="1" applyNumberFormat="1" applyFont="1" applyFill="1" applyBorder="1" applyAlignment="1">
      <alignment horizontal="right" vertical="center" wrapText="1"/>
    </xf>
    <xf numFmtId="166" fontId="6" fillId="0" borderId="2" xfId="1" applyNumberFormat="1" applyFont="1" applyFill="1" applyBorder="1" applyAlignment="1">
      <alignment horizontal="right" vertical="center" wrapText="1"/>
    </xf>
    <xf numFmtId="166" fontId="3" fillId="0" borderId="2" xfId="0" applyNumberFormat="1" applyFont="1" applyFill="1" applyBorder="1" applyAlignment="1">
      <alignment horizontal="right" vertical="center" wrapText="1"/>
    </xf>
    <xf numFmtId="166" fontId="2" fillId="0" borderId="2" xfId="0" applyNumberFormat="1" applyFont="1" applyFill="1" applyBorder="1" applyAlignment="1">
      <alignment horizontal="right" vertical="center" wrapText="1"/>
    </xf>
    <xf numFmtId="165" fontId="1" fillId="0" borderId="2" xfId="0" applyNumberFormat="1" applyFont="1" applyFill="1" applyBorder="1" applyAlignment="1">
      <alignment horizontal="right" vertical="center" wrapText="1"/>
    </xf>
    <xf numFmtId="165" fontId="5" fillId="0" borderId="2" xfId="1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wrapText="1"/>
    </xf>
    <xf numFmtId="0" fontId="10" fillId="0" borderId="0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right" vertical="center" wrapText="1"/>
    </xf>
    <xf numFmtId="164" fontId="11" fillId="0" borderId="2" xfId="0" applyNumberFormat="1" applyFont="1" applyFill="1" applyBorder="1" applyAlignment="1">
      <alignment horizontal="right" vertical="center" wrapText="1"/>
    </xf>
    <xf numFmtId="0" fontId="6" fillId="0" borderId="3" xfId="0" applyFont="1" applyFill="1" applyBorder="1" applyAlignment="1">
      <alignment horizontal="left" vertical="center" wrapText="1"/>
    </xf>
    <xf numFmtId="164" fontId="6" fillId="0" borderId="3" xfId="0" applyNumberFormat="1" applyFont="1" applyFill="1" applyBorder="1" applyAlignment="1">
      <alignment horizontal="right" vertical="center" wrapText="1"/>
    </xf>
    <xf numFmtId="164" fontId="3" fillId="0" borderId="2" xfId="0" applyNumberFormat="1" applyFont="1" applyFill="1" applyBorder="1" applyAlignment="1">
      <alignment horizontal="right" vertical="center" wrapText="1"/>
    </xf>
    <xf numFmtId="165" fontId="2" fillId="0" borderId="6" xfId="0" applyNumberFormat="1" applyFont="1" applyFill="1" applyBorder="1" applyAlignment="1">
      <alignment horizontal="right" vertical="center" wrapText="1"/>
    </xf>
    <xf numFmtId="165" fontId="11" fillId="0" borderId="2" xfId="0" applyNumberFormat="1" applyFont="1" applyFill="1" applyBorder="1" applyAlignment="1">
      <alignment horizontal="right" vertical="center" wrapText="1"/>
    </xf>
    <xf numFmtId="165" fontId="2" fillId="0" borderId="3" xfId="0" applyNumberFormat="1" applyFont="1" applyFill="1" applyBorder="1" applyAlignment="1">
      <alignment horizontal="right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66" fontId="0" fillId="0" borderId="0" xfId="0" applyNumberFormat="1"/>
    <xf numFmtId="165" fontId="0" fillId="0" borderId="0" xfId="0" applyNumberFormat="1"/>
    <xf numFmtId="0" fontId="6" fillId="3" borderId="2" xfId="0" applyFont="1" applyFill="1" applyBorder="1" applyAlignment="1">
      <alignment horizontal="left" vertical="center" wrapText="1"/>
    </xf>
    <xf numFmtId="165" fontId="2" fillId="3" borderId="2" xfId="0" applyNumberFormat="1" applyFont="1" applyFill="1" applyBorder="1" applyAlignment="1">
      <alignment horizontal="right" vertical="center" wrapText="1"/>
    </xf>
    <xf numFmtId="165" fontId="2" fillId="3" borderId="2" xfId="0" applyNumberFormat="1" applyFont="1" applyFill="1" applyBorder="1" applyAlignment="1">
      <alignment vertical="center" wrapText="1"/>
    </xf>
    <xf numFmtId="0" fontId="8" fillId="3" borderId="2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center" vertical="center" wrapText="1"/>
    </xf>
    <xf numFmtId="165" fontId="3" fillId="3" borderId="2" xfId="0" applyNumberFormat="1" applyFont="1" applyFill="1" applyBorder="1" applyAlignment="1">
      <alignment horizontal="right" vertical="center" wrapText="1"/>
    </xf>
    <xf numFmtId="165" fontId="5" fillId="3" borderId="2" xfId="0" applyNumberFormat="1" applyFont="1" applyFill="1" applyBorder="1" applyAlignment="1">
      <alignment horizontal="right" vertical="center" wrapText="1"/>
    </xf>
    <xf numFmtId="166" fontId="7" fillId="3" borderId="2" xfId="0" applyNumberFormat="1" applyFont="1" applyFill="1" applyBorder="1" applyAlignment="1">
      <alignment horizontal="right" vertical="center" wrapText="1"/>
    </xf>
    <xf numFmtId="166" fontId="6" fillId="3" borderId="1" xfId="1" applyNumberFormat="1" applyFont="1" applyFill="1" applyBorder="1" applyAlignment="1">
      <alignment horizontal="right" vertical="center" wrapText="1"/>
    </xf>
    <xf numFmtId="166" fontId="6" fillId="3" borderId="2" xfId="1" applyNumberFormat="1" applyFont="1" applyFill="1" applyBorder="1" applyAlignment="1">
      <alignment horizontal="right" vertical="center" wrapText="1"/>
    </xf>
    <xf numFmtId="166" fontId="3" fillId="3" borderId="2" xfId="0" applyNumberFormat="1" applyFont="1" applyFill="1" applyBorder="1" applyAlignment="1">
      <alignment horizontal="right" vertical="center" wrapText="1"/>
    </xf>
    <xf numFmtId="0" fontId="3" fillId="3" borderId="2" xfId="0" applyFont="1" applyFill="1" applyBorder="1" applyAlignment="1">
      <alignment horizontal="right" vertical="center" wrapText="1"/>
    </xf>
    <xf numFmtId="0" fontId="3" fillId="3" borderId="5" xfId="0" applyFont="1" applyFill="1" applyBorder="1" applyAlignment="1">
      <alignment horizontal="right" vertical="center" wrapText="1"/>
    </xf>
    <xf numFmtId="0" fontId="6" fillId="3" borderId="2" xfId="0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center" vertical="center" wrapText="1"/>
    </xf>
    <xf numFmtId="165" fontId="7" fillId="3" borderId="2" xfId="0" applyNumberFormat="1" applyFont="1" applyFill="1" applyBorder="1" applyAlignment="1">
      <alignment horizontal="right" vertical="center" wrapText="1"/>
    </xf>
    <xf numFmtId="164" fontId="7" fillId="3" borderId="2" xfId="0" applyNumberFormat="1" applyFont="1" applyFill="1" applyBorder="1" applyAlignment="1">
      <alignment horizontal="right" vertical="center" wrapText="1"/>
    </xf>
    <xf numFmtId="164" fontId="2" fillId="3" borderId="2" xfId="0" applyNumberFormat="1" applyFont="1" applyFill="1" applyBorder="1" applyAlignment="1">
      <alignment horizontal="righ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vertical="center" wrapText="1"/>
    </xf>
    <xf numFmtId="165" fontId="2" fillId="3" borderId="1" xfId="0" applyNumberFormat="1" applyFont="1" applyFill="1" applyBorder="1" applyAlignment="1">
      <alignment horizontal="right" vertical="center" wrapText="1"/>
    </xf>
    <xf numFmtId="165" fontId="7" fillId="3" borderId="1" xfId="0" applyNumberFormat="1" applyFont="1" applyFill="1" applyBorder="1" applyAlignment="1">
      <alignment horizontal="right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right" vertical="center" wrapText="1"/>
    </xf>
    <xf numFmtId="164" fontId="11" fillId="0" borderId="3" xfId="0" applyNumberFormat="1" applyFont="1" applyFill="1" applyBorder="1" applyAlignment="1">
      <alignment horizontal="right" vertical="center" wrapText="1"/>
    </xf>
    <xf numFmtId="165" fontId="6" fillId="0" borderId="2" xfId="0" applyNumberFormat="1" applyFont="1" applyFill="1" applyBorder="1" applyAlignment="1">
      <alignment horizontal="right" vertical="center" wrapText="1"/>
    </xf>
    <xf numFmtId="0" fontId="6" fillId="0" borderId="3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vertical="center" wrapText="1"/>
    </xf>
    <xf numFmtId="165" fontId="3" fillId="0" borderId="3" xfId="0" applyNumberFormat="1" applyFont="1" applyFill="1" applyBorder="1" applyAlignment="1">
      <alignment vertical="center" wrapText="1"/>
    </xf>
    <xf numFmtId="165" fontId="5" fillId="0" borderId="3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left" vertical="center" wrapText="1"/>
    </xf>
    <xf numFmtId="166" fontId="2" fillId="0" borderId="3" xfId="0" applyNumberFormat="1" applyFont="1" applyFill="1" applyBorder="1" applyAlignment="1">
      <alignment horizontal="right" vertical="center" wrapText="1"/>
    </xf>
    <xf numFmtId="166" fontId="6" fillId="0" borderId="3" xfId="1" applyNumberFormat="1" applyFont="1" applyFill="1" applyBorder="1" applyAlignment="1">
      <alignment horizontal="right" vertical="center" wrapText="1"/>
    </xf>
    <xf numFmtId="0" fontId="6" fillId="3" borderId="0" xfId="0" applyFont="1" applyFill="1" applyBorder="1" applyAlignment="1">
      <alignment vertical="center" wrapText="1"/>
    </xf>
    <xf numFmtId="165" fontId="6" fillId="3" borderId="2" xfId="0" applyNumberFormat="1" applyFont="1" applyFill="1" applyBorder="1" applyAlignment="1">
      <alignment horizontal="right" vertical="center" wrapText="1"/>
    </xf>
    <xf numFmtId="0" fontId="11" fillId="0" borderId="3" xfId="0" applyFont="1" applyFill="1" applyBorder="1" applyAlignment="1">
      <alignment horizontal="left" vertical="center" wrapText="1"/>
    </xf>
    <xf numFmtId="164" fontId="6" fillId="0" borderId="2" xfId="0" applyNumberFormat="1" applyFont="1" applyFill="1" applyBorder="1" applyAlignment="1">
      <alignment horizontal="right" vertical="center" wrapText="1"/>
    </xf>
    <xf numFmtId="164" fontId="6" fillId="3" borderId="2" xfId="0" applyNumberFormat="1" applyFont="1" applyFill="1" applyBorder="1" applyAlignment="1">
      <alignment horizontal="right" vertical="center" wrapText="1"/>
    </xf>
    <xf numFmtId="164" fontId="3" fillId="3" borderId="2" xfId="0" applyNumberFormat="1" applyFont="1" applyFill="1" applyBorder="1" applyAlignment="1">
      <alignment horizontal="right" vertical="center" wrapText="1"/>
    </xf>
    <xf numFmtId="165" fontId="2" fillId="4" borderId="2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horizontal="right" vertical="top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13" fillId="0" borderId="0" xfId="0" applyFont="1" applyFill="1" applyAlignment="1">
      <alignment horizontal="right" vertical="top" wrapText="1"/>
    </xf>
    <xf numFmtId="0" fontId="10" fillId="0" borderId="0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165" fontId="5" fillId="3" borderId="3" xfId="0" applyNumberFormat="1" applyFont="1" applyFill="1" applyBorder="1" applyAlignment="1">
      <alignment horizontal="center" vertical="center" wrapText="1"/>
    </xf>
    <xf numFmtId="165" fontId="5" fillId="3" borderId="14" xfId="0" applyNumberFormat="1" applyFont="1" applyFill="1" applyBorder="1" applyAlignment="1">
      <alignment horizontal="center" vertical="center" wrapText="1"/>
    </xf>
    <xf numFmtId="165" fontId="5" fillId="3" borderId="5" xfId="0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165" fontId="7" fillId="3" borderId="2" xfId="0" applyNumberFormat="1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165" fontId="5" fillId="0" borderId="3" xfId="0" applyNumberFormat="1" applyFont="1" applyFill="1" applyBorder="1" applyAlignment="1">
      <alignment horizontal="center" vertical="center" wrapText="1"/>
    </xf>
    <xf numFmtId="165" fontId="5" fillId="0" borderId="14" xfId="0" applyNumberFormat="1" applyFont="1" applyFill="1" applyBorder="1" applyAlignment="1">
      <alignment horizontal="center" vertical="center" wrapText="1"/>
    </xf>
    <xf numFmtId="165" fontId="5" fillId="0" borderId="5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7" fillId="3" borderId="6" xfId="0" applyFont="1" applyFill="1" applyBorder="1" applyAlignment="1">
      <alignment horizontal="left" vertical="center" wrapText="1"/>
    </xf>
    <xf numFmtId="0" fontId="7" fillId="3" borderId="13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166" fontId="5" fillId="3" borderId="3" xfId="0" applyNumberFormat="1" applyFont="1" applyFill="1" applyBorder="1" applyAlignment="1">
      <alignment horizontal="center" vertical="center" wrapText="1"/>
    </xf>
    <xf numFmtId="166" fontId="5" fillId="3" borderId="14" xfId="0" applyNumberFormat="1" applyFont="1" applyFill="1" applyBorder="1" applyAlignment="1">
      <alignment horizontal="center" vertical="center" wrapText="1"/>
    </xf>
    <xf numFmtId="166" fontId="5" fillId="3" borderId="5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9" fillId="3" borderId="6" xfId="0" applyFont="1" applyFill="1" applyBorder="1" applyAlignment="1">
      <alignment horizontal="left" vertical="center" wrapText="1"/>
    </xf>
    <xf numFmtId="0" fontId="9" fillId="3" borderId="13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2" fontId="5" fillId="0" borderId="3" xfId="0" applyNumberFormat="1" applyFont="1" applyFill="1" applyBorder="1" applyAlignment="1">
      <alignment horizontal="center" vertical="center" wrapText="1"/>
    </xf>
    <xf numFmtId="2" fontId="5" fillId="0" borderId="14" xfId="0" applyNumberFormat="1" applyFont="1" applyFill="1" applyBorder="1" applyAlignment="1">
      <alignment horizontal="center" vertical="center" wrapText="1"/>
    </xf>
    <xf numFmtId="2" fontId="5" fillId="0" borderId="5" xfId="0" applyNumberFormat="1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vertical="center" wrapText="1"/>
    </xf>
    <xf numFmtId="0" fontId="7" fillId="3" borderId="6" xfId="0" applyFont="1" applyFill="1" applyBorder="1" applyAlignment="1">
      <alignment vertical="center" wrapText="1"/>
    </xf>
    <xf numFmtId="0" fontId="7" fillId="3" borderId="13" xfId="0" applyFont="1" applyFill="1" applyBorder="1" applyAlignment="1">
      <alignment vertical="center" wrapText="1"/>
    </xf>
    <xf numFmtId="0" fontId="10" fillId="3" borderId="1" xfId="0" applyFont="1" applyFill="1" applyBorder="1" applyAlignment="1">
      <alignment horizontal="left"/>
    </xf>
    <xf numFmtId="0" fontId="10" fillId="3" borderId="6" xfId="0" applyFont="1" applyFill="1" applyBorder="1" applyAlignment="1">
      <alignment horizontal="left"/>
    </xf>
    <xf numFmtId="0" fontId="10" fillId="3" borderId="13" xfId="0" applyFont="1" applyFill="1" applyBorder="1" applyAlignment="1">
      <alignment horizontal="left"/>
    </xf>
    <xf numFmtId="165" fontId="2" fillId="3" borderId="3" xfId="0" applyNumberFormat="1" applyFont="1" applyFill="1" applyBorder="1" applyAlignment="1">
      <alignment horizontal="center" vertical="center" wrapText="1"/>
    </xf>
    <xf numFmtId="165" fontId="2" fillId="3" borderId="5" xfId="0" applyNumberFormat="1" applyFont="1" applyFill="1" applyBorder="1" applyAlignment="1">
      <alignment horizontal="center" vertical="center" wrapText="1"/>
    </xf>
    <xf numFmtId="165" fontId="8" fillId="3" borderId="5" xfId="0" applyNumberFormat="1" applyFont="1" applyFill="1" applyBorder="1" applyAlignment="1">
      <alignment horizontal="center" vertical="center" wrapText="1"/>
    </xf>
    <xf numFmtId="165" fontId="8" fillId="3" borderId="14" xfId="0" applyNumberFormat="1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P374"/>
  <sheetViews>
    <sheetView tabSelected="1" topLeftCell="A333" zoomScaleNormal="120" zoomScaleSheetLayoutView="30" workbookViewId="0">
      <selection activeCell="K348" sqref="K348:K349"/>
    </sheetView>
  </sheetViews>
  <sheetFormatPr defaultRowHeight="15"/>
  <cols>
    <col min="1" max="1" width="4.5703125" customWidth="1"/>
    <col min="2" max="2" width="26.85546875" customWidth="1"/>
    <col min="3" max="3" width="12" customWidth="1"/>
    <col min="4" max="4" width="11.5703125" customWidth="1"/>
    <col min="5" max="5" width="13.5703125" customWidth="1"/>
    <col min="6" max="6" width="10.85546875" customWidth="1"/>
    <col min="7" max="7" width="12.85546875" customWidth="1"/>
    <col min="8" max="8" width="11.5703125" customWidth="1"/>
    <col min="9" max="10" width="10.7109375" customWidth="1"/>
    <col min="11" max="11" width="15.42578125" customWidth="1"/>
    <col min="12" max="16" width="11.5703125" bestFit="1" customWidth="1"/>
  </cols>
  <sheetData>
    <row r="1" spans="1:16" ht="54.75" customHeight="1">
      <c r="I1" s="105" t="s">
        <v>84</v>
      </c>
      <c r="J1" s="105"/>
      <c r="K1" s="105"/>
    </row>
    <row r="2" spans="1:16" ht="116.25" customHeight="1">
      <c r="A2" s="109" t="s">
        <v>66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42"/>
      <c r="M2" s="42"/>
    </row>
    <row r="3" spans="1:16" ht="28.5" customHeight="1">
      <c r="A3" s="108" t="s">
        <v>0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</row>
    <row r="4" spans="1:16" ht="15.75">
      <c r="A4" s="108" t="s">
        <v>49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</row>
    <row r="5" spans="1:16" ht="15.75">
      <c r="A5" s="108" t="s">
        <v>48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</row>
    <row r="6" spans="1:16" ht="15.75">
      <c r="A6" s="110" t="s">
        <v>59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</row>
    <row r="7" spans="1:16" ht="15.75">
      <c r="A7" s="84"/>
      <c r="B7" s="84"/>
      <c r="C7" s="84"/>
      <c r="D7" s="84"/>
      <c r="E7" s="84"/>
      <c r="F7" s="84"/>
      <c r="G7" s="84"/>
      <c r="H7" s="84"/>
      <c r="I7" s="84"/>
      <c r="J7" s="84"/>
      <c r="K7" s="43"/>
    </row>
    <row r="8" spans="1:16" ht="66.75" customHeight="1">
      <c r="A8" s="111" t="s">
        <v>1</v>
      </c>
      <c r="B8" s="111" t="s">
        <v>18</v>
      </c>
      <c r="C8" s="111" t="s">
        <v>17</v>
      </c>
      <c r="D8" s="111"/>
      <c r="E8" s="111"/>
      <c r="F8" s="111"/>
      <c r="G8" s="111"/>
      <c r="H8" s="111"/>
      <c r="I8" s="111"/>
      <c r="J8" s="111"/>
      <c r="K8" s="106" t="s">
        <v>16</v>
      </c>
    </row>
    <row r="9" spans="1:16" ht="30" customHeight="1">
      <c r="A9" s="112"/>
      <c r="B9" s="112"/>
      <c r="C9" s="82" t="s">
        <v>2</v>
      </c>
      <c r="D9" s="83" t="s">
        <v>26</v>
      </c>
      <c r="E9" s="82" t="s">
        <v>27</v>
      </c>
      <c r="F9" s="82" t="s">
        <v>28</v>
      </c>
      <c r="G9" s="82" t="s">
        <v>29</v>
      </c>
      <c r="H9" s="82" t="s">
        <v>30</v>
      </c>
      <c r="I9" s="82" t="s">
        <v>31</v>
      </c>
      <c r="J9" s="82" t="s">
        <v>32</v>
      </c>
      <c r="K9" s="107"/>
      <c r="L9" s="1"/>
      <c r="M9" s="1"/>
      <c r="N9" s="58"/>
      <c r="P9" s="1"/>
    </row>
    <row r="10" spans="1:16" ht="28.5" customHeight="1">
      <c r="A10" s="9" t="s">
        <v>25</v>
      </c>
      <c r="B10" s="62" t="s">
        <v>3</v>
      </c>
      <c r="C10" s="74">
        <f t="shared" ref="C10:J10" si="0">SUM(C11:C13)</f>
        <v>1169208.0000000002</v>
      </c>
      <c r="D10" s="74">
        <f t="shared" si="0"/>
        <v>283826.90000000002</v>
      </c>
      <c r="E10" s="74">
        <f>SUM(E11:E13)</f>
        <v>361776.69999999995</v>
      </c>
      <c r="F10" s="74">
        <f t="shared" si="0"/>
        <v>126748.5</v>
      </c>
      <c r="G10" s="74">
        <f t="shared" si="0"/>
        <v>97699.199999999997</v>
      </c>
      <c r="H10" s="74">
        <f t="shared" si="0"/>
        <v>99718.9</v>
      </c>
      <c r="I10" s="74">
        <f t="shared" si="0"/>
        <v>99718.9</v>
      </c>
      <c r="J10" s="74">
        <f t="shared" si="0"/>
        <v>99718.9</v>
      </c>
      <c r="K10" s="113" t="s">
        <v>77</v>
      </c>
      <c r="L10" s="1"/>
      <c r="M10" s="1"/>
      <c r="N10" s="1"/>
      <c r="O10" s="1"/>
      <c r="P10" s="1"/>
    </row>
    <row r="11" spans="1:16">
      <c r="A11" s="9"/>
      <c r="B11" s="59" t="s">
        <v>4</v>
      </c>
      <c r="C11" s="60">
        <f>SUM(D11:J11)</f>
        <v>755010.60000000009</v>
      </c>
      <c r="D11" s="60">
        <f t="shared" ref="D11:J11" si="1">SUM(D15+D19)</f>
        <v>92792.8</v>
      </c>
      <c r="E11" s="60">
        <f>SUM(E15+E19)</f>
        <v>138613.4</v>
      </c>
      <c r="F11" s="60">
        <f t="shared" si="1"/>
        <v>126748.5</v>
      </c>
      <c r="G11" s="60">
        <f t="shared" si="1"/>
        <v>97699.199999999997</v>
      </c>
      <c r="H11" s="60">
        <f t="shared" si="1"/>
        <v>99718.9</v>
      </c>
      <c r="I11" s="60">
        <f t="shared" si="1"/>
        <v>99718.9</v>
      </c>
      <c r="J11" s="60">
        <f t="shared" si="1"/>
        <v>99718.9</v>
      </c>
      <c r="K11" s="114"/>
      <c r="L11" s="1"/>
      <c r="M11" s="1"/>
      <c r="N11" s="1"/>
      <c r="O11" s="1"/>
      <c r="P11" s="1"/>
    </row>
    <row r="12" spans="1:16">
      <c r="A12" s="9"/>
      <c r="B12" s="59" t="s">
        <v>5</v>
      </c>
      <c r="C12" s="60">
        <f>SUM(D12:J12)</f>
        <v>245879.8</v>
      </c>
      <c r="D12" s="60">
        <f>SUM(D16+D20)</f>
        <v>109216.09999999999</v>
      </c>
      <c r="E12" s="60">
        <f>SUM(E16+E20)</f>
        <v>136663.70000000001</v>
      </c>
      <c r="F12" s="60">
        <f>SUM(F16+F20)</f>
        <v>0</v>
      </c>
      <c r="G12" s="60">
        <f>SUM(G16+G20)</f>
        <v>0</v>
      </c>
      <c r="H12" s="60">
        <f>SUM(H16+H20)</f>
        <v>0</v>
      </c>
      <c r="I12" s="60">
        <f>SUM(I16+I20)</f>
        <v>0</v>
      </c>
      <c r="J12" s="60">
        <f>SUM(J16+J20)</f>
        <v>0</v>
      </c>
      <c r="K12" s="114"/>
      <c r="L12" s="1"/>
      <c r="M12" s="1"/>
      <c r="N12" s="1"/>
      <c r="O12" s="1"/>
      <c r="P12" s="1"/>
    </row>
    <row r="13" spans="1:16">
      <c r="A13" s="9"/>
      <c r="B13" s="59" t="s">
        <v>67</v>
      </c>
      <c r="C13" s="60">
        <f>SUM(D13:J13)</f>
        <v>168317.6</v>
      </c>
      <c r="D13" s="60">
        <f>SUM(D21+D17)</f>
        <v>81818</v>
      </c>
      <c r="E13" s="60">
        <f t="shared" ref="E13:J13" si="2">SUM(E21+E17)</f>
        <v>86499.6</v>
      </c>
      <c r="F13" s="60">
        <f t="shared" si="2"/>
        <v>0</v>
      </c>
      <c r="G13" s="60">
        <f t="shared" si="2"/>
        <v>0</v>
      </c>
      <c r="H13" s="60">
        <f t="shared" si="2"/>
        <v>0</v>
      </c>
      <c r="I13" s="60">
        <f t="shared" si="2"/>
        <v>0</v>
      </c>
      <c r="J13" s="60">
        <f t="shared" si="2"/>
        <v>0</v>
      </c>
      <c r="K13" s="115"/>
      <c r="L13" s="1"/>
      <c r="M13" s="1"/>
      <c r="N13" s="1"/>
      <c r="O13" s="1"/>
      <c r="P13" s="1"/>
    </row>
    <row r="14" spans="1:16" ht="16.5" customHeight="1">
      <c r="A14" s="9"/>
      <c r="B14" s="62" t="s">
        <v>6</v>
      </c>
      <c r="C14" s="74">
        <f>SUM(C15:C17)</f>
        <v>602563.9</v>
      </c>
      <c r="D14" s="74">
        <f>SUM(D15:D17)</f>
        <v>232761.9</v>
      </c>
      <c r="E14" s="74">
        <f t="shared" ref="E14:J14" si="3">SUM(E15:E17)</f>
        <v>272978.7</v>
      </c>
      <c r="F14" s="74">
        <f t="shared" si="3"/>
        <v>39288.300000000003</v>
      </c>
      <c r="G14" s="74">
        <f t="shared" si="3"/>
        <v>13900</v>
      </c>
      <c r="H14" s="74">
        <f t="shared" si="3"/>
        <v>14545</v>
      </c>
      <c r="I14" s="74">
        <f t="shared" si="3"/>
        <v>14545</v>
      </c>
      <c r="J14" s="74">
        <f t="shared" si="3"/>
        <v>14545</v>
      </c>
      <c r="K14" s="113" t="s">
        <v>77</v>
      </c>
    </row>
    <row r="15" spans="1:16">
      <c r="A15" s="9"/>
      <c r="B15" s="59" t="s">
        <v>4</v>
      </c>
      <c r="C15" s="61">
        <f>SUM(D15:J15)</f>
        <v>191733.7</v>
      </c>
      <c r="D15" s="61">
        <f t="shared" ref="D15:J15" si="4">D29+D103+D159+D179+D209+D242+D308+D327</f>
        <v>44727.8</v>
      </c>
      <c r="E15" s="61">
        <f t="shared" si="4"/>
        <v>50182.6</v>
      </c>
      <c r="F15" s="61">
        <f t="shared" si="4"/>
        <v>39288.300000000003</v>
      </c>
      <c r="G15" s="61">
        <f t="shared" si="4"/>
        <v>13900</v>
      </c>
      <c r="H15" s="61">
        <f t="shared" si="4"/>
        <v>14545</v>
      </c>
      <c r="I15" s="61">
        <f t="shared" si="4"/>
        <v>14545</v>
      </c>
      <c r="J15" s="61">
        <f t="shared" si="4"/>
        <v>14545</v>
      </c>
      <c r="K15" s="114"/>
      <c r="L15" s="58"/>
    </row>
    <row r="16" spans="1:16">
      <c r="A16" s="9"/>
      <c r="B16" s="59" t="s">
        <v>5</v>
      </c>
      <c r="C16" s="61">
        <f>SUM(D16:J16)</f>
        <v>242512.59999999998</v>
      </c>
      <c r="D16" s="61">
        <f>D104+D180+D30</f>
        <v>106216.09999999999</v>
      </c>
      <c r="E16" s="61">
        <f>E104+E180+E30</f>
        <v>136296.5</v>
      </c>
      <c r="F16" s="61">
        <f>F104+F180</f>
        <v>0</v>
      </c>
      <c r="G16" s="61">
        <f>G104+G180</f>
        <v>0</v>
      </c>
      <c r="H16" s="61">
        <f>H104+H180</f>
        <v>0</v>
      </c>
      <c r="I16" s="61">
        <f>I104+I180</f>
        <v>0</v>
      </c>
      <c r="J16" s="61">
        <f>J104+J180</f>
        <v>0</v>
      </c>
      <c r="K16" s="114"/>
    </row>
    <row r="17" spans="1:15">
      <c r="A17" s="9"/>
      <c r="B17" s="59" t="s">
        <v>67</v>
      </c>
      <c r="C17" s="61">
        <f>SUM(D17:J17)</f>
        <v>168317.6</v>
      </c>
      <c r="D17" s="61">
        <f>D181</f>
        <v>81818</v>
      </c>
      <c r="E17" s="61">
        <f t="shared" ref="E17:J17" si="5">E181</f>
        <v>86499.6</v>
      </c>
      <c r="F17" s="61">
        <f t="shared" si="5"/>
        <v>0</v>
      </c>
      <c r="G17" s="61">
        <f t="shared" si="5"/>
        <v>0</v>
      </c>
      <c r="H17" s="61">
        <f t="shared" si="5"/>
        <v>0</v>
      </c>
      <c r="I17" s="61">
        <f t="shared" si="5"/>
        <v>0</v>
      </c>
      <c r="J17" s="61">
        <f t="shared" si="5"/>
        <v>0</v>
      </c>
      <c r="K17" s="115"/>
      <c r="M17" s="58"/>
    </row>
    <row r="18" spans="1:15">
      <c r="A18" s="63"/>
      <c r="B18" s="62" t="s">
        <v>7</v>
      </c>
      <c r="C18" s="74">
        <f>SUM(C19:C20)</f>
        <v>566644.1</v>
      </c>
      <c r="D18" s="74">
        <f>SUM(D19:D20)</f>
        <v>51065</v>
      </c>
      <c r="E18" s="74">
        <f t="shared" ref="E18:J18" si="6">SUM(E19:E20)</f>
        <v>88798</v>
      </c>
      <c r="F18" s="74">
        <f t="shared" si="6"/>
        <v>87460.2</v>
      </c>
      <c r="G18" s="74">
        <f t="shared" si="6"/>
        <v>83799.199999999997</v>
      </c>
      <c r="H18" s="74">
        <f t="shared" si="6"/>
        <v>85173.9</v>
      </c>
      <c r="I18" s="74">
        <f t="shared" si="6"/>
        <v>85173.9</v>
      </c>
      <c r="J18" s="74">
        <f t="shared" si="6"/>
        <v>85173.9</v>
      </c>
      <c r="K18" s="113" t="s">
        <v>77</v>
      </c>
      <c r="L18" s="58"/>
    </row>
    <row r="19" spans="1:15">
      <c r="A19" s="63"/>
      <c r="B19" s="59" t="s">
        <v>4</v>
      </c>
      <c r="C19" s="60">
        <f>SUM(D19:J19)</f>
        <v>563276.9</v>
      </c>
      <c r="D19" s="60">
        <f>D44+D131+D168+D197+D251+D317+D346+D218+D299</f>
        <v>48065</v>
      </c>
      <c r="E19" s="104">
        <v>88430.8</v>
      </c>
      <c r="F19" s="60">
        <f>F44+F131+F168+F197+F251+F317+F346+F218+F299</f>
        <v>87460.2</v>
      </c>
      <c r="G19" s="60">
        <f>G44+G131+G168+G197+G251+G317+G346+G218+G299</f>
        <v>83799.199999999997</v>
      </c>
      <c r="H19" s="60">
        <f>H44+H131+H168+H197+H251+H317+H346+H218+H299</f>
        <v>85173.9</v>
      </c>
      <c r="I19" s="60">
        <f>I44+I131+I168+I197+I251+I317+I346+I218+I299</f>
        <v>85173.9</v>
      </c>
      <c r="J19" s="60">
        <f>J44+J131+J168+J197+J251+J317+J346+J218+J299</f>
        <v>85173.9</v>
      </c>
      <c r="K19" s="114"/>
    </row>
    <row r="20" spans="1:15">
      <c r="A20" s="63"/>
      <c r="B20" s="78" t="s">
        <v>5</v>
      </c>
      <c r="C20" s="60">
        <f>SUM(D20:J20)</f>
        <v>3367.2</v>
      </c>
      <c r="D20" s="60">
        <f t="shared" ref="D20:J20" si="7">SUM(D132+D345+D45)</f>
        <v>3000</v>
      </c>
      <c r="E20" s="60">
        <f t="shared" si="7"/>
        <v>367.2</v>
      </c>
      <c r="F20" s="60">
        <f t="shared" si="7"/>
        <v>0</v>
      </c>
      <c r="G20" s="60">
        <f t="shared" si="7"/>
        <v>0</v>
      </c>
      <c r="H20" s="60">
        <f t="shared" si="7"/>
        <v>0</v>
      </c>
      <c r="I20" s="60">
        <f t="shared" si="7"/>
        <v>0</v>
      </c>
      <c r="J20" s="60">
        <f t="shared" si="7"/>
        <v>0</v>
      </c>
      <c r="K20" s="114"/>
    </row>
    <row r="21" spans="1:15" ht="12" customHeight="1">
      <c r="A21" s="63"/>
      <c r="B21" s="59" t="s">
        <v>67</v>
      </c>
      <c r="C21" s="60">
        <f>SUM(D21:J21)</f>
        <v>0</v>
      </c>
      <c r="D21" s="61">
        <v>0</v>
      </c>
      <c r="E21" s="61">
        <f t="shared" ref="E21:J21" si="8">E132</f>
        <v>0</v>
      </c>
      <c r="F21" s="61">
        <f t="shared" si="8"/>
        <v>0</v>
      </c>
      <c r="G21" s="61">
        <f t="shared" si="8"/>
        <v>0</v>
      </c>
      <c r="H21" s="61">
        <f t="shared" si="8"/>
        <v>0</v>
      </c>
      <c r="I21" s="61">
        <f t="shared" si="8"/>
        <v>0</v>
      </c>
      <c r="J21" s="61">
        <f t="shared" si="8"/>
        <v>0</v>
      </c>
      <c r="K21" s="115"/>
      <c r="O21" s="1"/>
    </row>
    <row r="22" spans="1:15" ht="15.75" customHeight="1">
      <c r="A22" s="140" t="s">
        <v>20</v>
      </c>
      <c r="B22" s="140"/>
      <c r="C22" s="140"/>
      <c r="D22" s="140"/>
      <c r="E22" s="140"/>
      <c r="F22" s="140"/>
      <c r="G22" s="140"/>
      <c r="H22" s="140"/>
      <c r="I22" s="140"/>
      <c r="J22" s="140"/>
      <c r="K22" s="140"/>
    </row>
    <row r="23" spans="1:15">
      <c r="A23" s="116"/>
      <c r="B23" s="62" t="s">
        <v>8</v>
      </c>
      <c r="C23" s="117">
        <f>SUM(C25+C26)</f>
        <v>239221.5</v>
      </c>
      <c r="D23" s="117">
        <f t="shared" ref="D23:J23" si="9">SUM(D25:D26)</f>
        <v>25725.200000000004</v>
      </c>
      <c r="E23" s="117">
        <f t="shared" si="9"/>
        <v>30875.800000000003</v>
      </c>
      <c r="F23" s="117">
        <f t="shared" si="9"/>
        <v>34050</v>
      </c>
      <c r="G23" s="117">
        <f t="shared" si="9"/>
        <v>36270</v>
      </c>
      <c r="H23" s="117">
        <f t="shared" si="9"/>
        <v>37433.5</v>
      </c>
      <c r="I23" s="117">
        <f t="shared" si="9"/>
        <v>37433.5</v>
      </c>
      <c r="J23" s="117">
        <f t="shared" si="9"/>
        <v>37433.5</v>
      </c>
      <c r="K23" s="113" t="s">
        <v>77</v>
      </c>
    </row>
    <row r="24" spans="1:15">
      <c r="A24" s="116"/>
      <c r="B24" s="62" t="s">
        <v>9</v>
      </c>
      <c r="C24" s="117"/>
      <c r="D24" s="117"/>
      <c r="E24" s="117"/>
      <c r="F24" s="117"/>
      <c r="G24" s="117"/>
      <c r="H24" s="117"/>
      <c r="I24" s="117"/>
      <c r="J24" s="117"/>
      <c r="K24" s="114"/>
      <c r="L24" s="5"/>
    </row>
    <row r="25" spans="1:15">
      <c r="A25" s="63"/>
      <c r="B25" s="59" t="s">
        <v>4</v>
      </c>
      <c r="C25" s="60">
        <f>SUM(D25:J25)</f>
        <v>232808.5</v>
      </c>
      <c r="D25" s="60">
        <f t="shared" ref="D25:J25" si="10">SUM(D29+D44)</f>
        <v>24510.500000000004</v>
      </c>
      <c r="E25" s="60">
        <f t="shared" si="10"/>
        <v>25677.500000000004</v>
      </c>
      <c r="F25" s="60">
        <f t="shared" si="10"/>
        <v>34050</v>
      </c>
      <c r="G25" s="60">
        <f t="shared" si="10"/>
        <v>36270</v>
      </c>
      <c r="H25" s="60">
        <f t="shared" si="10"/>
        <v>37433.5</v>
      </c>
      <c r="I25" s="60">
        <f t="shared" si="10"/>
        <v>37433.5</v>
      </c>
      <c r="J25" s="60">
        <f t="shared" si="10"/>
        <v>37433.5</v>
      </c>
      <c r="K25" s="114"/>
      <c r="M25" s="1"/>
      <c r="N25" s="1"/>
    </row>
    <row r="26" spans="1:15">
      <c r="A26" s="63"/>
      <c r="B26" s="78" t="s">
        <v>5</v>
      </c>
      <c r="C26" s="60">
        <f>SUM(D26:J26)</f>
        <v>6413</v>
      </c>
      <c r="D26" s="60">
        <f t="shared" ref="D26:J26" si="11">SUM(D30+D45)</f>
        <v>1214.7</v>
      </c>
      <c r="E26" s="60">
        <f t="shared" si="11"/>
        <v>5198.3</v>
      </c>
      <c r="F26" s="60">
        <f t="shared" si="11"/>
        <v>0</v>
      </c>
      <c r="G26" s="60">
        <f t="shared" si="11"/>
        <v>0</v>
      </c>
      <c r="H26" s="60">
        <f t="shared" si="11"/>
        <v>0</v>
      </c>
      <c r="I26" s="60">
        <f t="shared" si="11"/>
        <v>0</v>
      </c>
      <c r="J26" s="60">
        <f t="shared" si="11"/>
        <v>0</v>
      </c>
      <c r="K26" s="115"/>
      <c r="M26" s="1"/>
      <c r="N26" s="1"/>
    </row>
    <row r="27" spans="1:15" ht="15.75" customHeight="1">
      <c r="A27" s="127" t="s">
        <v>10</v>
      </c>
      <c r="B27" s="128"/>
      <c r="C27" s="128"/>
      <c r="D27" s="128"/>
      <c r="E27" s="128"/>
      <c r="F27" s="128"/>
      <c r="G27" s="128"/>
      <c r="H27" s="128"/>
      <c r="I27" s="128"/>
      <c r="J27" s="128"/>
      <c r="K27" s="129"/>
    </row>
    <row r="28" spans="1:15" ht="40.5">
      <c r="A28" s="63"/>
      <c r="B28" s="62" t="s">
        <v>33</v>
      </c>
      <c r="C28" s="64">
        <f>SUM(D28:J28)</f>
        <v>24313.7</v>
      </c>
      <c r="D28" s="64">
        <f>SUM(D29+D30)</f>
        <v>3536.3999999999996</v>
      </c>
      <c r="E28" s="64">
        <f>SUM(E29+E30)</f>
        <v>5432.3</v>
      </c>
      <c r="F28" s="64">
        <f>SUM(F29)</f>
        <v>1500</v>
      </c>
      <c r="G28" s="64">
        <f>SUM(G29)</f>
        <v>3300</v>
      </c>
      <c r="H28" s="64">
        <f>SUM(H29)</f>
        <v>3515</v>
      </c>
      <c r="I28" s="64">
        <f>SUM(I29)</f>
        <v>3515</v>
      </c>
      <c r="J28" s="64">
        <f>SUM(J29)</f>
        <v>3515</v>
      </c>
      <c r="K28" s="113" t="s">
        <v>77</v>
      </c>
    </row>
    <row r="29" spans="1:15">
      <c r="A29" s="63"/>
      <c r="B29" s="59" t="s">
        <v>4</v>
      </c>
      <c r="C29" s="60">
        <f>SUM(D29:J29)</f>
        <v>18246.900000000001</v>
      </c>
      <c r="D29" s="65">
        <f>SUM(D40)</f>
        <v>2321.6999999999998</v>
      </c>
      <c r="E29" s="65">
        <f t="shared" ref="E29:J29" si="12">SUM(E40)</f>
        <v>580.20000000000005</v>
      </c>
      <c r="F29" s="65">
        <f t="shared" si="12"/>
        <v>1500</v>
      </c>
      <c r="G29" s="65">
        <f t="shared" si="12"/>
        <v>3300</v>
      </c>
      <c r="H29" s="65">
        <f t="shared" si="12"/>
        <v>3515</v>
      </c>
      <c r="I29" s="65">
        <f t="shared" si="12"/>
        <v>3515</v>
      </c>
      <c r="J29" s="65">
        <f t="shared" si="12"/>
        <v>3515</v>
      </c>
      <c r="K29" s="114"/>
    </row>
    <row r="30" spans="1:15">
      <c r="A30" s="63"/>
      <c r="B30" s="78" t="s">
        <v>5</v>
      </c>
      <c r="C30" s="60">
        <f>SUM(D30:J30)</f>
        <v>6066.8</v>
      </c>
      <c r="D30" s="65">
        <f>SUM(D37)</f>
        <v>1214.7</v>
      </c>
      <c r="E30" s="65">
        <f t="shared" ref="E30:J30" si="13">SUM(E37)</f>
        <v>4852.1000000000004</v>
      </c>
      <c r="F30" s="65">
        <f t="shared" si="13"/>
        <v>0</v>
      </c>
      <c r="G30" s="65">
        <f t="shared" si="13"/>
        <v>0</v>
      </c>
      <c r="H30" s="65">
        <f t="shared" si="13"/>
        <v>0</v>
      </c>
      <c r="I30" s="65">
        <f t="shared" si="13"/>
        <v>0</v>
      </c>
      <c r="J30" s="65">
        <f t="shared" si="13"/>
        <v>0</v>
      </c>
      <c r="K30" s="115"/>
    </row>
    <row r="31" spans="1:15" ht="15" customHeight="1">
      <c r="A31" s="124" t="s">
        <v>11</v>
      </c>
      <c r="B31" s="125"/>
      <c r="C31" s="125"/>
      <c r="D31" s="125"/>
      <c r="E31" s="125"/>
      <c r="F31" s="125"/>
      <c r="G31" s="125"/>
      <c r="H31" s="125"/>
      <c r="I31" s="125"/>
      <c r="J31" s="125"/>
      <c r="K31" s="126"/>
    </row>
    <row r="32" spans="1:15" ht="54">
      <c r="A32" s="4"/>
      <c r="B32" s="13" t="s">
        <v>23</v>
      </c>
      <c r="C32" s="14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34" t="s">
        <v>77</v>
      </c>
    </row>
    <row r="33" spans="1:14">
      <c r="A33" s="9"/>
      <c r="B33" s="12" t="s">
        <v>4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135"/>
    </row>
    <row r="34" spans="1:14" ht="15" customHeight="1">
      <c r="A34" s="124" t="s">
        <v>12</v>
      </c>
      <c r="B34" s="125"/>
      <c r="C34" s="125"/>
      <c r="D34" s="125"/>
      <c r="E34" s="125"/>
      <c r="F34" s="125"/>
      <c r="G34" s="125"/>
      <c r="H34" s="125"/>
      <c r="I34" s="125"/>
      <c r="J34" s="125"/>
      <c r="K34" s="126"/>
    </row>
    <row r="35" spans="1:14" ht="18.75" customHeight="1">
      <c r="A35" s="91"/>
      <c r="B35" s="92" t="s">
        <v>2</v>
      </c>
      <c r="C35" s="93">
        <f>SUM(D35:J35)</f>
        <v>24313.7</v>
      </c>
      <c r="D35" s="93">
        <f>SUM(D36:D37)</f>
        <v>3536.3999999999996</v>
      </c>
      <c r="E35" s="93">
        <f t="shared" ref="E35:J35" si="14">SUM(E36:E37)</f>
        <v>5432.3</v>
      </c>
      <c r="F35" s="93">
        <f t="shared" si="14"/>
        <v>1500</v>
      </c>
      <c r="G35" s="93">
        <f t="shared" si="14"/>
        <v>3300</v>
      </c>
      <c r="H35" s="93">
        <f t="shared" si="14"/>
        <v>3515</v>
      </c>
      <c r="I35" s="93">
        <f t="shared" si="14"/>
        <v>3515</v>
      </c>
      <c r="J35" s="93">
        <f t="shared" si="14"/>
        <v>3515</v>
      </c>
      <c r="K35" s="134" t="s">
        <v>77</v>
      </c>
    </row>
    <row r="36" spans="1:14" ht="11.25" customHeight="1">
      <c r="A36" s="9"/>
      <c r="B36" s="12" t="s">
        <v>4</v>
      </c>
      <c r="C36" s="90">
        <f>SUM(D36:J36)</f>
        <v>18246.900000000001</v>
      </c>
      <c r="D36" s="90">
        <f>SUM(D40)</f>
        <v>2321.6999999999998</v>
      </c>
      <c r="E36" s="90">
        <f t="shared" ref="E36:J36" si="15">SUM(E40)</f>
        <v>580.20000000000005</v>
      </c>
      <c r="F36" s="90">
        <f t="shared" si="15"/>
        <v>1500</v>
      </c>
      <c r="G36" s="90">
        <f t="shared" si="15"/>
        <v>3300</v>
      </c>
      <c r="H36" s="90">
        <f t="shared" si="15"/>
        <v>3515</v>
      </c>
      <c r="I36" s="90">
        <f t="shared" si="15"/>
        <v>3515</v>
      </c>
      <c r="J36" s="90">
        <f t="shared" si="15"/>
        <v>3515</v>
      </c>
      <c r="K36" s="136"/>
    </row>
    <row r="37" spans="1:14" ht="11.25" customHeight="1">
      <c r="A37" s="4"/>
      <c r="B37" s="78" t="s">
        <v>5</v>
      </c>
      <c r="C37" s="90">
        <f>SUM(D37:J37)</f>
        <v>6066.8</v>
      </c>
      <c r="D37" s="90">
        <f>SUM(D41)</f>
        <v>1214.7</v>
      </c>
      <c r="E37" s="90">
        <f t="shared" ref="E37:J37" si="16">SUM(E41)</f>
        <v>4852.1000000000004</v>
      </c>
      <c r="F37" s="90">
        <f t="shared" si="16"/>
        <v>0</v>
      </c>
      <c r="G37" s="90">
        <f t="shared" si="16"/>
        <v>0</v>
      </c>
      <c r="H37" s="90">
        <f t="shared" si="16"/>
        <v>0</v>
      </c>
      <c r="I37" s="90">
        <f t="shared" si="16"/>
        <v>0</v>
      </c>
      <c r="J37" s="90">
        <f t="shared" si="16"/>
        <v>0</v>
      </c>
      <c r="K37" s="135"/>
    </row>
    <row r="38" spans="1:14" ht="15" customHeight="1">
      <c r="A38" s="130" t="s">
        <v>34</v>
      </c>
      <c r="B38" s="119"/>
      <c r="C38" s="119"/>
      <c r="D38" s="119"/>
      <c r="E38" s="119"/>
      <c r="F38" s="119"/>
      <c r="G38" s="119"/>
      <c r="H38" s="119"/>
      <c r="I38" s="119"/>
      <c r="J38" s="119"/>
      <c r="K38" s="120"/>
    </row>
    <row r="39" spans="1:14" ht="15" customHeight="1">
      <c r="A39" s="10"/>
      <c r="B39" s="11" t="s">
        <v>19</v>
      </c>
      <c r="C39" s="28">
        <f>SUM(D39:J39)</f>
        <v>24313.7</v>
      </c>
      <c r="D39" s="28">
        <f>D40+D41</f>
        <v>3536.3999999999996</v>
      </c>
      <c r="E39" s="28">
        <f>SUM(E40:E41)</f>
        <v>5432.3</v>
      </c>
      <c r="F39" s="28">
        <f>SUM(F40)</f>
        <v>1500</v>
      </c>
      <c r="G39" s="28">
        <f>SUM(G40)</f>
        <v>3300</v>
      </c>
      <c r="H39" s="28">
        <f>SUM(H40)</f>
        <v>3515</v>
      </c>
      <c r="I39" s="28">
        <f>SUM(I40)</f>
        <v>3515</v>
      </c>
      <c r="J39" s="28">
        <f>SUM(J40)</f>
        <v>3515</v>
      </c>
      <c r="K39" s="131">
        <v>4</v>
      </c>
    </row>
    <row r="40" spans="1:14">
      <c r="A40" s="44"/>
      <c r="B40" s="48" t="s">
        <v>4</v>
      </c>
      <c r="C40" s="53">
        <f>SUM(D40:J40)</f>
        <v>18246.900000000001</v>
      </c>
      <c r="D40" s="53">
        <v>2321.6999999999998</v>
      </c>
      <c r="E40" s="94">
        <v>580.20000000000005</v>
      </c>
      <c r="F40" s="94">
        <v>1500</v>
      </c>
      <c r="G40" s="94">
        <v>3300</v>
      </c>
      <c r="H40" s="94">
        <v>3515</v>
      </c>
      <c r="I40" s="94">
        <f>SUM(H40)</f>
        <v>3515</v>
      </c>
      <c r="J40" s="94">
        <f>SUM(I40)</f>
        <v>3515</v>
      </c>
      <c r="K40" s="132"/>
    </row>
    <row r="41" spans="1:14">
      <c r="A41" s="9"/>
      <c r="B41" s="31" t="s">
        <v>5</v>
      </c>
      <c r="C41" s="27">
        <f>D41+E41+F41+G41+H41+I41+J41</f>
        <v>6066.8</v>
      </c>
      <c r="D41" s="27">
        <v>1214.7</v>
      </c>
      <c r="E41" s="35">
        <v>4852.1000000000004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133"/>
    </row>
    <row r="42" spans="1:14">
      <c r="A42" s="124" t="s">
        <v>13</v>
      </c>
      <c r="B42" s="125"/>
      <c r="C42" s="125"/>
      <c r="D42" s="125"/>
      <c r="E42" s="125"/>
      <c r="F42" s="125"/>
      <c r="G42" s="125"/>
      <c r="H42" s="125"/>
      <c r="I42" s="125"/>
      <c r="J42" s="125"/>
      <c r="K42" s="126"/>
    </row>
    <row r="43" spans="1:14" ht="40.5">
      <c r="A43" s="63"/>
      <c r="B43" s="62" t="s">
        <v>14</v>
      </c>
      <c r="C43" s="64">
        <f>SUM(D43:J43)</f>
        <v>214907.8</v>
      </c>
      <c r="D43" s="64">
        <f>SUM(D44:D45)</f>
        <v>22188.800000000003</v>
      </c>
      <c r="E43" s="64">
        <f t="shared" ref="E43:J43" si="17">SUM(E44:E45)</f>
        <v>25443.500000000004</v>
      </c>
      <c r="F43" s="64">
        <f t="shared" si="17"/>
        <v>32550</v>
      </c>
      <c r="G43" s="64">
        <f t="shared" si="17"/>
        <v>32970</v>
      </c>
      <c r="H43" s="64">
        <f t="shared" si="17"/>
        <v>33918.5</v>
      </c>
      <c r="I43" s="64">
        <f t="shared" si="17"/>
        <v>33918.5</v>
      </c>
      <c r="J43" s="64">
        <f t="shared" si="17"/>
        <v>33918.5</v>
      </c>
      <c r="K43" s="121" t="s">
        <v>77</v>
      </c>
      <c r="N43" s="58">
        <f>SUM(E40+E48)</f>
        <v>837.2</v>
      </c>
    </row>
    <row r="44" spans="1:14">
      <c r="A44" s="63"/>
      <c r="B44" s="59" t="s">
        <v>4</v>
      </c>
      <c r="C44" s="65">
        <f>SUM(D44:J44)</f>
        <v>214561.6</v>
      </c>
      <c r="D44" s="65">
        <f>SUM(D52+D55+D58+D61+D48)</f>
        <v>22188.800000000003</v>
      </c>
      <c r="E44" s="65">
        <f t="shared" ref="E44:J44" si="18">SUM(E52+E55+E58+E61+E48)</f>
        <v>25097.300000000003</v>
      </c>
      <c r="F44" s="65">
        <f t="shared" si="18"/>
        <v>32550</v>
      </c>
      <c r="G44" s="65">
        <f t="shared" si="18"/>
        <v>32970</v>
      </c>
      <c r="H44" s="65">
        <f t="shared" si="18"/>
        <v>33918.5</v>
      </c>
      <c r="I44" s="65">
        <f t="shared" si="18"/>
        <v>33918.5</v>
      </c>
      <c r="J44" s="65">
        <f t="shared" si="18"/>
        <v>33918.5</v>
      </c>
      <c r="K44" s="122"/>
      <c r="M44" s="85"/>
      <c r="N44" s="85"/>
    </row>
    <row r="45" spans="1:14">
      <c r="A45" s="63"/>
      <c r="B45" s="31" t="s">
        <v>5</v>
      </c>
      <c r="C45" s="65">
        <f>SUM(D45:J45)</f>
        <v>346.2</v>
      </c>
      <c r="D45" s="65">
        <f>SUM(D72)</f>
        <v>0</v>
      </c>
      <c r="E45" s="65">
        <f t="shared" ref="E45:J45" si="19">SUM(E72)</f>
        <v>346.2</v>
      </c>
      <c r="F45" s="65">
        <f t="shared" si="19"/>
        <v>0</v>
      </c>
      <c r="G45" s="65">
        <f t="shared" si="19"/>
        <v>0</v>
      </c>
      <c r="H45" s="65">
        <f t="shared" si="19"/>
        <v>0</v>
      </c>
      <c r="I45" s="65">
        <f t="shared" si="19"/>
        <v>0</v>
      </c>
      <c r="J45" s="65">
        <f t="shared" si="19"/>
        <v>0</v>
      </c>
      <c r="K45" s="123"/>
      <c r="M45" s="85"/>
      <c r="N45" s="85"/>
    </row>
    <row r="46" spans="1:14">
      <c r="A46" s="130" t="s">
        <v>34</v>
      </c>
      <c r="B46" s="119"/>
      <c r="C46" s="119"/>
      <c r="D46" s="119"/>
      <c r="E46" s="119"/>
      <c r="F46" s="119"/>
      <c r="G46" s="119"/>
      <c r="H46" s="119"/>
      <c r="I46" s="119"/>
      <c r="J46" s="119"/>
      <c r="K46" s="120"/>
      <c r="M46" s="85"/>
      <c r="N46" s="85"/>
    </row>
    <row r="47" spans="1:14">
      <c r="A47" s="10"/>
      <c r="B47" s="11" t="s">
        <v>19</v>
      </c>
      <c r="C47" s="28">
        <f>SUM(D47:J47)</f>
        <v>567.9</v>
      </c>
      <c r="D47" s="28">
        <f>D48+D49</f>
        <v>310.89999999999998</v>
      </c>
      <c r="E47" s="28">
        <f t="shared" ref="E47:J47" si="20">SUM(E48)</f>
        <v>257</v>
      </c>
      <c r="F47" s="28">
        <f t="shared" si="20"/>
        <v>0</v>
      </c>
      <c r="G47" s="28">
        <f t="shared" si="20"/>
        <v>0</v>
      </c>
      <c r="H47" s="28">
        <f t="shared" si="20"/>
        <v>0</v>
      </c>
      <c r="I47" s="28">
        <f t="shared" si="20"/>
        <v>0</v>
      </c>
      <c r="J47" s="28">
        <f t="shared" si="20"/>
        <v>0</v>
      </c>
      <c r="K47" s="131">
        <v>4</v>
      </c>
      <c r="M47" s="85"/>
      <c r="N47" s="85"/>
    </row>
    <row r="48" spans="1:14">
      <c r="A48" s="44"/>
      <c r="B48" s="48" t="s">
        <v>4</v>
      </c>
      <c r="C48" s="53">
        <f>SUM(D48:J48)</f>
        <v>567.9</v>
      </c>
      <c r="D48" s="53">
        <v>310.89999999999998</v>
      </c>
      <c r="E48" s="94">
        <v>257</v>
      </c>
      <c r="F48" s="94">
        <v>0</v>
      </c>
      <c r="G48" s="94">
        <v>0</v>
      </c>
      <c r="H48" s="94">
        <f>SUM(G48)</f>
        <v>0</v>
      </c>
      <c r="I48" s="94">
        <f>SUM(H48)</f>
        <v>0</v>
      </c>
      <c r="J48" s="94">
        <f>SUM(I48)</f>
        <v>0</v>
      </c>
      <c r="K48" s="132"/>
      <c r="M48" s="85"/>
      <c r="N48" s="85"/>
    </row>
    <row r="49" spans="1:14">
      <c r="A49" s="9"/>
      <c r="B49" s="31" t="s">
        <v>5</v>
      </c>
      <c r="C49" s="27">
        <f>D49+E49+F49+G49+H49+I49+J49</f>
        <v>0</v>
      </c>
      <c r="D49" s="27">
        <v>0</v>
      </c>
      <c r="E49" s="35">
        <v>0</v>
      </c>
      <c r="F49" s="35">
        <v>0</v>
      </c>
      <c r="G49" s="35">
        <v>0</v>
      </c>
      <c r="H49" s="35">
        <v>0</v>
      </c>
      <c r="I49" s="35">
        <v>0</v>
      </c>
      <c r="J49" s="35">
        <v>0</v>
      </c>
      <c r="K49" s="133"/>
      <c r="M49" s="85"/>
      <c r="N49" s="85"/>
    </row>
    <row r="50" spans="1:14" ht="15" customHeight="1">
      <c r="A50" s="118" t="s">
        <v>96</v>
      </c>
      <c r="B50" s="119"/>
      <c r="C50" s="119"/>
      <c r="D50" s="119"/>
      <c r="E50" s="119"/>
      <c r="F50" s="119"/>
      <c r="G50" s="119"/>
      <c r="H50" s="119"/>
      <c r="I50" s="119"/>
      <c r="J50" s="119"/>
      <c r="K50" s="120"/>
      <c r="M50" s="2"/>
      <c r="N50" s="2"/>
    </row>
    <row r="51" spans="1:14">
      <c r="A51" s="10"/>
      <c r="B51" s="11" t="s">
        <v>19</v>
      </c>
      <c r="C51" s="28">
        <f>SUM(D51:J51)</f>
        <v>103335</v>
      </c>
      <c r="D51" s="28">
        <f t="shared" ref="D51:J51" si="21">SUM(D52)</f>
        <v>12001</v>
      </c>
      <c r="E51" s="28">
        <f t="shared" si="21"/>
        <v>12600</v>
      </c>
      <c r="F51" s="28">
        <f t="shared" si="21"/>
        <v>14000</v>
      </c>
      <c r="G51" s="28">
        <f t="shared" si="21"/>
        <v>15960</v>
      </c>
      <c r="H51" s="28">
        <f t="shared" si="21"/>
        <v>16258</v>
      </c>
      <c r="I51" s="28">
        <f t="shared" si="21"/>
        <v>16258</v>
      </c>
      <c r="J51" s="28">
        <f t="shared" si="21"/>
        <v>16258</v>
      </c>
      <c r="K51" s="131">
        <v>8</v>
      </c>
      <c r="M51" s="2"/>
      <c r="N51" s="2"/>
    </row>
    <row r="52" spans="1:14">
      <c r="A52" s="9"/>
      <c r="B52" s="12" t="s">
        <v>4</v>
      </c>
      <c r="C52" s="35">
        <f>SUM(D52:J52)</f>
        <v>103335</v>
      </c>
      <c r="D52" s="35">
        <v>12001</v>
      </c>
      <c r="E52" s="35">
        <v>12600</v>
      </c>
      <c r="F52" s="35">
        <v>14000</v>
      </c>
      <c r="G52" s="35">
        <v>15960</v>
      </c>
      <c r="H52" s="35">
        <v>16258</v>
      </c>
      <c r="I52" s="35">
        <f>SUM(H52)</f>
        <v>16258</v>
      </c>
      <c r="J52" s="35">
        <f>SUM(I52)</f>
        <v>16258</v>
      </c>
      <c r="K52" s="132"/>
      <c r="M52" s="2"/>
      <c r="N52" s="2"/>
    </row>
    <row r="53" spans="1:14">
      <c r="A53" s="118" t="s">
        <v>97</v>
      </c>
      <c r="B53" s="119"/>
      <c r="C53" s="119"/>
      <c r="D53" s="119"/>
      <c r="E53" s="119"/>
      <c r="F53" s="119"/>
      <c r="G53" s="119"/>
      <c r="H53" s="119"/>
      <c r="I53" s="119"/>
      <c r="J53" s="119"/>
      <c r="K53" s="120"/>
      <c r="M53" s="2"/>
      <c r="N53" s="2"/>
    </row>
    <row r="54" spans="1:14">
      <c r="A54" s="10"/>
      <c r="B54" s="11" t="s">
        <v>19</v>
      </c>
      <c r="C54" s="28">
        <f>SUM(D54:J54)</f>
        <v>27375.4</v>
      </c>
      <c r="D54" s="28">
        <f t="shared" ref="D54:J54" si="22">SUM(D55)</f>
        <v>2890.9</v>
      </c>
      <c r="E54" s="28">
        <f t="shared" si="22"/>
        <v>2183</v>
      </c>
      <c r="F54" s="28">
        <f t="shared" si="22"/>
        <v>4000</v>
      </c>
      <c r="G54" s="28">
        <f t="shared" si="22"/>
        <v>4410</v>
      </c>
      <c r="H54" s="28">
        <f t="shared" si="22"/>
        <v>4630.5</v>
      </c>
      <c r="I54" s="28">
        <f t="shared" si="22"/>
        <v>4630.5</v>
      </c>
      <c r="J54" s="28">
        <f t="shared" si="22"/>
        <v>4630.5</v>
      </c>
      <c r="K54" s="131">
        <v>10</v>
      </c>
      <c r="M54" s="2"/>
      <c r="N54" s="2"/>
    </row>
    <row r="55" spans="1:14">
      <c r="A55" s="9"/>
      <c r="B55" s="12" t="s">
        <v>4</v>
      </c>
      <c r="C55" s="35">
        <f>SUM(D55:J55)</f>
        <v>27375.4</v>
      </c>
      <c r="D55" s="35">
        <v>2890.9</v>
      </c>
      <c r="E55" s="35">
        <v>2183</v>
      </c>
      <c r="F55" s="35">
        <v>4000</v>
      </c>
      <c r="G55" s="35">
        <v>4410</v>
      </c>
      <c r="H55" s="35">
        <v>4630.5</v>
      </c>
      <c r="I55" s="35">
        <f>SUM(H55)</f>
        <v>4630.5</v>
      </c>
      <c r="J55" s="35">
        <f>SUM(I55)</f>
        <v>4630.5</v>
      </c>
      <c r="K55" s="132"/>
      <c r="M55" s="2"/>
      <c r="N55" s="2"/>
    </row>
    <row r="56" spans="1:14">
      <c r="A56" s="118" t="s">
        <v>98</v>
      </c>
      <c r="B56" s="119"/>
      <c r="C56" s="119"/>
      <c r="D56" s="119"/>
      <c r="E56" s="119"/>
      <c r="F56" s="119"/>
      <c r="G56" s="119"/>
      <c r="H56" s="119"/>
      <c r="I56" s="119"/>
      <c r="J56" s="119"/>
      <c r="K56" s="120"/>
      <c r="M56" s="2"/>
      <c r="N56" s="2"/>
    </row>
    <row r="57" spans="1:14">
      <c r="A57" s="10"/>
      <c r="B57" s="11" t="s">
        <v>19</v>
      </c>
      <c r="C57" s="28">
        <f>SUM(D57:J57)</f>
        <v>23589.200000000001</v>
      </c>
      <c r="D57" s="28">
        <f t="shared" ref="D57:J57" si="23">SUM(D58)</f>
        <v>2263.1</v>
      </c>
      <c r="E57" s="28">
        <f t="shared" si="23"/>
        <v>2306.9</v>
      </c>
      <c r="F57" s="28">
        <f t="shared" si="23"/>
        <v>3550</v>
      </c>
      <c r="G57" s="28">
        <f t="shared" si="23"/>
        <v>3727.5</v>
      </c>
      <c r="H57" s="28">
        <f t="shared" si="23"/>
        <v>3913.9</v>
      </c>
      <c r="I57" s="28">
        <f t="shared" si="23"/>
        <v>3913.9</v>
      </c>
      <c r="J57" s="28">
        <f t="shared" si="23"/>
        <v>3913.9</v>
      </c>
      <c r="K57" s="131">
        <v>15</v>
      </c>
      <c r="M57" s="2"/>
      <c r="N57" s="2"/>
    </row>
    <row r="58" spans="1:14">
      <c r="A58" s="9"/>
      <c r="B58" s="12" t="s">
        <v>4</v>
      </c>
      <c r="C58" s="35">
        <f>SUM(D58:J58)</f>
        <v>23589.200000000001</v>
      </c>
      <c r="D58" s="35">
        <v>2263.1</v>
      </c>
      <c r="E58" s="35">
        <v>2306.9</v>
      </c>
      <c r="F58" s="35">
        <v>3550</v>
      </c>
      <c r="G58" s="35">
        <v>3727.5</v>
      </c>
      <c r="H58" s="35">
        <v>3913.9</v>
      </c>
      <c r="I58" s="35">
        <f>SUM(H58)</f>
        <v>3913.9</v>
      </c>
      <c r="J58" s="35">
        <f>SUM(I58)</f>
        <v>3913.9</v>
      </c>
      <c r="K58" s="132"/>
      <c r="M58" s="2"/>
      <c r="N58" s="2"/>
    </row>
    <row r="59" spans="1:14">
      <c r="A59" s="118" t="s">
        <v>99</v>
      </c>
      <c r="B59" s="119"/>
      <c r="C59" s="119"/>
      <c r="D59" s="119"/>
      <c r="E59" s="119"/>
      <c r="F59" s="119"/>
      <c r="G59" s="119"/>
      <c r="H59" s="119"/>
      <c r="I59" s="119"/>
      <c r="J59" s="119"/>
      <c r="K59" s="120"/>
    </row>
    <row r="60" spans="1:14">
      <c r="A60" s="10"/>
      <c r="B60" s="11" t="s">
        <v>39</v>
      </c>
      <c r="C60" s="28">
        <f>SUM(D60:J60)</f>
        <v>60040.299999999996</v>
      </c>
      <c r="D60" s="28">
        <f>SUM(D61:D62)</f>
        <v>4722.8999999999996</v>
      </c>
      <c r="E60" s="28">
        <f t="shared" ref="E60:J60" si="24">SUM(E61:E62)</f>
        <v>8096.5999999999995</v>
      </c>
      <c r="F60" s="28">
        <f t="shared" si="24"/>
        <v>11000</v>
      </c>
      <c r="G60" s="28">
        <f t="shared" si="24"/>
        <v>8872.5</v>
      </c>
      <c r="H60" s="28">
        <f t="shared" si="24"/>
        <v>9116.1</v>
      </c>
      <c r="I60" s="28">
        <f t="shared" si="24"/>
        <v>9116.1</v>
      </c>
      <c r="J60" s="28">
        <f t="shared" si="24"/>
        <v>9116.1</v>
      </c>
      <c r="K60" s="131" t="s">
        <v>119</v>
      </c>
    </row>
    <row r="61" spans="1:14">
      <c r="A61" s="9"/>
      <c r="B61" s="12" t="s">
        <v>4</v>
      </c>
      <c r="C61" s="35">
        <f>SUM(D61:J61)</f>
        <v>59694.1</v>
      </c>
      <c r="D61" s="35">
        <f>SUM(D65+D68+D71+D75+D78+D87+D81+D90+D96+D84+D93)</f>
        <v>4722.8999999999996</v>
      </c>
      <c r="E61" s="35">
        <f t="shared" ref="E61:J61" si="25">SUM(E65+E68+E71+E75+E78+E87+E81+E90+E96+E84+E93)</f>
        <v>7750.4</v>
      </c>
      <c r="F61" s="35">
        <f t="shared" si="25"/>
        <v>11000</v>
      </c>
      <c r="G61" s="35">
        <f t="shared" si="25"/>
        <v>8872.5</v>
      </c>
      <c r="H61" s="35">
        <f t="shared" si="25"/>
        <v>9116.1</v>
      </c>
      <c r="I61" s="35">
        <f t="shared" si="25"/>
        <v>9116.1</v>
      </c>
      <c r="J61" s="35">
        <f t="shared" si="25"/>
        <v>9116.1</v>
      </c>
      <c r="K61" s="132"/>
    </row>
    <row r="62" spans="1:14">
      <c r="A62" s="9"/>
      <c r="B62" s="12" t="s">
        <v>5</v>
      </c>
      <c r="C62" s="35">
        <f>SUM(D62:J62)</f>
        <v>346.2</v>
      </c>
      <c r="D62" s="35">
        <f>SUM(D72)</f>
        <v>0</v>
      </c>
      <c r="E62" s="35">
        <f t="shared" ref="E62:J62" si="26">SUM(E72)</f>
        <v>346.2</v>
      </c>
      <c r="F62" s="35">
        <f t="shared" si="26"/>
        <v>0</v>
      </c>
      <c r="G62" s="35">
        <f t="shared" si="26"/>
        <v>0</v>
      </c>
      <c r="H62" s="35">
        <f t="shared" si="26"/>
        <v>0</v>
      </c>
      <c r="I62" s="35">
        <f t="shared" si="26"/>
        <v>0</v>
      </c>
      <c r="J62" s="35">
        <f t="shared" si="26"/>
        <v>0</v>
      </c>
      <c r="K62" s="133"/>
    </row>
    <row r="63" spans="1:14">
      <c r="A63" s="137" t="s">
        <v>56</v>
      </c>
      <c r="B63" s="138"/>
      <c r="C63" s="138"/>
      <c r="D63" s="138"/>
      <c r="E63" s="138"/>
      <c r="F63" s="138"/>
      <c r="G63" s="138"/>
      <c r="H63" s="138"/>
      <c r="I63" s="138"/>
      <c r="J63" s="138"/>
      <c r="K63" s="139"/>
    </row>
    <row r="64" spans="1:14">
      <c r="A64" s="4"/>
      <c r="B64" s="45" t="s">
        <v>51</v>
      </c>
      <c r="C64" s="46">
        <f t="shared" ref="C64:J64" si="27">SUM(C65)</f>
        <v>3524.1</v>
      </c>
      <c r="D64" s="47">
        <f t="shared" si="27"/>
        <v>369.2</v>
      </c>
      <c r="E64" s="47">
        <f t="shared" si="27"/>
        <v>404.9</v>
      </c>
      <c r="F64" s="47">
        <f t="shared" si="27"/>
        <v>450</v>
      </c>
      <c r="G64" s="52">
        <f t="shared" si="27"/>
        <v>500</v>
      </c>
      <c r="H64" s="46">
        <f t="shared" si="27"/>
        <v>600</v>
      </c>
      <c r="I64" s="46">
        <f t="shared" si="27"/>
        <v>600</v>
      </c>
      <c r="J64" s="46">
        <f t="shared" si="27"/>
        <v>600</v>
      </c>
      <c r="K64" s="131">
        <v>16</v>
      </c>
    </row>
    <row r="65" spans="1:11">
      <c r="A65" s="4"/>
      <c r="B65" s="12" t="s">
        <v>4</v>
      </c>
      <c r="C65" s="25">
        <f>SUM(D65:J65)</f>
        <v>3524.1</v>
      </c>
      <c r="D65" s="24">
        <v>369.2</v>
      </c>
      <c r="E65" s="27">
        <v>404.9</v>
      </c>
      <c r="F65" s="27">
        <v>450</v>
      </c>
      <c r="G65" s="27">
        <v>500</v>
      </c>
      <c r="H65" s="27">
        <v>600</v>
      </c>
      <c r="I65" s="27">
        <f>SUM(H65)</f>
        <v>600</v>
      </c>
      <c r="J65" s="27">
        <f>SUM(I65)</f>
        <v>600</v>
      </c>
      <c r="K65" s="133"/>
    </row>
    <row r="66" spans="1:11">
      <c r="A66" s="137" t="s">
        <v>65</v>
      </c>
      <c r="B66" s="138"/>
      <c r="C66" s="138"/>
      <c r="D66" s="138"/>
      <c r="E66" s="138"/>
      <c r="F66" s="138"/>
      <c r="G66" s="138"/>
      <c r="H66" s="138"/>
      <c r="I66" s="138"/>
      <c r="J66" s="138"/>
      <c r="K66" s="139"/>
    </row>
    <row r="67" spans="1:11">
      <c r="A67" s="4"/>
      <c r="B67" s="45" t="s">
        <v>51</v>
      </c>
      <c r="C67" s="46">
        <f>SUM(C68)</f>
        <v>9077.2999999999993</v>
      </c>
      <c r="D67" s="46">
        <f>SUM(D68)</f>
        <v>1098.7</v>
      </c>
      <c r="E67" s="47">
        <f t="shared" ref="E67:J67" si="28">SUM(E68)</f>
        <v>976.1</v>
      </c>
      <c r="F67" s="46">
        <f t="shared" si="28"/>
        <v>1200</v>
      </c>
      <c r="G67" s="46">
        <f t="shared" si="28"/>
        <v>1302.5</v>
      </c>
      <c r="H67" s="46">
        <f t="shared" si="28"/>
        <v>1500</v>
      </c>
      <c r="I67" s="46">
        <f t="shared" si="28"/>
        <v>1500</v>
      </c>
      <c r="J67" s="46">
        <f t="shared" si="28"/>
        <v>1500</v>
      </c>
      <c r="K67" s="131">
        <v>5</v>
      </c>
    </row>
    <row r="68" spans="1:11">
      <c r="A68" s="4"/>
      <c r="B68" s="12" t="s">
        <v>4</v>
      </c>
      <c r="C68" s="25">
        <f>SUM(D68:J68)</f>
        <v>9077.2999999999993</v>
      </c>
      <c r="D68" s="25">
        <v>1098.7</v>
      </c>
      <c r="E68" s="27">
        <v>976.1</v>
      </c>
      <c r="F68" s="27">
        <v>1200</v>
      </c>
      <c r="G68" s="27">
        <v>1302.5</v>
      </c>
      <c r="H68" s="27">
        <v>1500</v>
      </c>
      <c r="I68" s="27">
        <f>SUM(H68)</f>
        <v>1500</v>
      </c>
      <c r="J68" s="27">
        <f>SUM(I68)</f>
        <v>1500</v>
      </c>
      <c r="K68" s="133"/>
    </row>
    <row r="69" spans="1:11">
      <c r="A69" s="137" t="s">
        <v>58</v>
      </c>
      <c r="B69" s="138"/>
      <c r="C69" s="138"/>
      <c r="D69" s="138"/>
      <c r="E69" s="138"/>
      <c r="F69" s="138"/>
      <c r="G69" s="138"/>
      <c r="H69" s="138"/>
      <c r="I69" s="138"/>
      <c r="J69" s="138"/>
      <c r="K69" s="139"/>
    </row>
    <row r="70" spans="1:11">
      <c r="A70" s="4"/>
      <c r="B70" s="45" t="s">
        <v>51</v>
      </c>
      <c r="C70" s="47">
        <f>SUM(D70:J70)</f>
        <v>5937.2</v>
      </c>
      <c r="D70" s="47">
        <f>SUM(D71:D72)</f>
        <v>500</v>
      </c>
      <c r="E70" s="47">
        <f t="shared" ref="E70:J70" si="29">SUM(E71:E72)</f>
        <v>1177.2</v>
      </c>
      <c r="F70" s="47">
        <f t="shared" si="29"/>
        <v>800</v>
      </c>
      <c r="G70" s="47">
        <f t="shared" si="29"/>
        <v>850</v>
      </c>
      <c r="H70" s="47">
        <f t="shared" si="29"/>
        <v>870</v>
      </c>
      <c r="I70" s="47">
        <f t="shared" si="29"/>
        <v>870</v>
      </c>
      <c r="J70" s="47">
        <f t="shared" si="29"/>
        <v>870</v>
      </c>
      <c r="K70" s="131">
        <v>12</v>
      </c>
    </row>
    <row r="71" spans="1:11">
      <c r="A71" s="4"/>
      <c r="B71" s="12" t="s">
        <v>4</v>
      </c>
      <c r="C71" s="25">
        <f>SUM(D71:J71)</f>
        <v>5591</v>
      </c>
      <c r="D71" s="24">
        <v>500</v>
      </c>
      <c r="E71" s="27">
        <v>831</v>
      </c>
      <c r="F71" s="27">
        <v>800</v>
      </c>
      <c r="G71" s="27">
        <v>850</v>
      </c>
      <c r="H71" s="27">
        <v>870</v>
      </c>
      <c r="I71" s="27">
        <f>SUM(H71)</f>
        <v>870</v>
      </c>
      <c r="J71" s="27">
        <f>SUM(I71)</f>
        <v>870</v>
      </c>
      <c r="K71" s="132"/>
    </row>
    <row r="72" spans="1:11">
      <c r="A72" s="9"/>
      <c r="B72" s="12" t="s">
        <v>5</v>
      </c>
      <c r="C72" s="25">
        <f>SUM(D72:J72)</f>
        <v>346.2</v>
      </c>
      <c r="D72" s="24"/>
      <c r="E72" s="27">
        <v>346.2</v>
      </c>
      <c r="F72" s="27"/>
      <c r="G72" s="27"/>
      <c r="H72" s="27"/>
      <c r="I72" s="27"/>
      <c r="J72" s="27"/>
      <c r="K72" s="133"/>
    </row>
    <row r="73" spans="1:11">
      <c r="A73" s="137" t="s">
        <v>57</v>
      </c>
      <c r="B73" s="138"/>
      <c r="C73" s="138"/>
      <c r="D73" s="138"/>
      <c r="E73" s="138"/>
      <c r="F73" s="138"/>
      <c r="G73" s="138"/>
      <c r="H73" s="138"/>
      <c r="I73" s="138"/>
      <c r="J73" s="138"/>
      <c r="K73" s="139"/>
    </row>
    <row r="74" spans="1:11">
      <c r="A74" s="4"/>
      <c r="B74" s="45" t="s">
        <v>51</v>
      </c>
      <c r="C74" s="52">
        <f>SUM(C75)</f>
        <v>815.4</v>
      </c>
      <c r="D74" s="52">
        <f>SUM(D75)</f>
        <v>116.1</v>
      </c>
      <c r="E74" s="52">
        <f t="shared" ref="E74:J74" si="30">SUM(E75)</f>
        <v>69.3</v>
      </c>
      <c r="F74" s="52">
        <f t="shared" si="30"/>
        <v>80</v>
      </c>
      <c r="G74" s="52">
        <f t="shared" si="30"/>
        <v>100</v>
      </c>
      <c r="H74" s="52">
        <f t="shared" si="30"/>
        <v>150</v>
      </c>
      <c r="I74" s="52">
        <f t="shared" si="30"/>
        <v>150</v>
      </c>
      <c r="J74" s="52">
        <f t="shared" si="30"/>
        <v>150</v>
      </c>
      <c r="K74" s="131">
        <v>14</v>
      </c>
    </row>
    <row r="75" spans="1:11">
      <c r="A75" s="4"/>
      <c r="B75" s="12" t="s">
        <v>4</v>
      </c>
      <c r="C75" s="27">
        <f>SUM(D75:J75)</f>
        <v>815.4</v>
      </c>
      <c r="D75" s="27">
        <v>116.1</v>
      </c>
      <c r="E75" s="27">
        <v>69.3</v>
      </c>
      <c r="F75" s="27">
        <v>80</v>
      </c>
      <c r="G75" s="27">
        <v>100</v>
      </c>
      <c r="H75" s="27">
        <v>150</v>
      </c>
      <c r="I75" s="27">
        <f>SUM(H75)</f>
        <v>150</v>
      </c>
      <c r="J75" s="27">
        <f>SUM(I75)</f>
        <v>150</v>
      </c>
      <c r="K75" s="133"/>
    </row>
    <row r="76" spans="1:11">
      <c r="A76" s="137" t="s">
        <v>73</v>
      </c>
      <c r="B76" s="138"/>
      <c r="C76" s="138"/>
      <c r="D76" s="138"/>
      <c r="E76" s="138"/>
      <c r="F76" s="138"/>
      <c r="G76" s="138"/>
      <c r="H76" s="138"/>
      <c r="I76" s="138"/>
      <c r="J76" s="138"/>
      <c r="K76" s="139"/>
    </row>
    <row r="77" spans="1:11">
      <c r="A77" s="4"/>
      <c r="B77" s="45" t="s">
        <v>51</v>
      </c>
      <c r="C77" s="52">
        <f>SUM(C78)</f>
        <v>17543</v>
      </c>
      <c r="D77" s="52">
        <f>SUM(D78)</f>
        <v>1685.5</v>
      </c>
      <c r="E77" s="52">
        <f t="shared" ref="E77:J77" si="31">SUM(E78)</f>
        <v>2169.1999999999998</v>
      </c>
      <c r="F77" s="52">
        <f t="shared" si="31"/>
        <v>2250</v>
      </c>
      <c r="G77" s="52">
        <f t="shared" si="31"/>
        <v>2600</v>
      </c>
      <c r="H77" s="52">
        <f t="shared" si="31"/>
        <v>2946.1</v>
      </c>
      <c r="I77" s="52">
        <f t="shared" si="31"/>
        <v>2946.1</v>
      </c>
      <c r="J77" s="52">
        <f t="shared" si="31"/>
        <v>2946.1</v>
      </c>
      <c r="K77" s="131">
        <v>5</v>
      </c>
    </row>
    <row r="78" spans="1:11">
      <c r="A78" s="4"/>
      <c r="B78" s="12" t="s">
        <v>4</v>
      </c>
      <c r="C78" s="27">
        <f>SUM(D78:J78)</f>
        <v>17543</v>
      </c>
      <c r="D78" s="27">
        <v>1685.5</v>
      </c>
      <c r="E78" s="27">
        <v>2169.1999999999998</v>
      </c>
      <c r="F78" s="27">
        <v>2250</v>
      </c>
      <c r="G78" s="27">
        <v>2600</v>
      </c>
      <c r="H78" s="27">
        <v>2946.1</v>
      </c>
      <c r="I78" s="27">
        <f>SUM(H78)</f>
        <v>2946.1</v>
      </c>
      <c r="J78" s="27">
        <f>SUM(I78)</f>
        <v>2946.1</v>
      </c>
      <c r="K78" s="133"/>
    </row>
    <row r="79" spans="1:11">
      <c r="A79" s="137" t="s">
        <v>71</v>
      </c>
      <c r="B79" s="138"/>
      <c r="C79" s="138"/>
      <c r="D79" s="138"/>
      <c r="E79" s="138"/>
      <c r="F79" s="138"/>
      <c r="G79" s="138"/>
      <c r="H79" s="138"/>
      <c r="I79" s="138"/>
      <c r="J79" s="138"/>
      <c r="K79" s="139"/>
    </row>
    <row r="80" spans="1:11">
      <c r="A80" s="4"/>
      <c r="B80" s="45" t="s">
        <v>51</v>
      </c>
      <c r="C80" s="52">
        <f>SUM(C81)</f>
        <v>6054.4</v>
      </c>
      <c r="D80" s="52">
        <f>SUM(D81)</f>
        <v>773.4</v>
      </c>
      <c r="E80" s="52">
        <f t="shared" ref="E80:J80" si="32">SUM(E81)</f>
        <v>1701</v>
      </c>
      <c r="F80" s="52">
        <f t="shared" si="32"/>
        <v>700</v>
      </c>
      <c r="G80" s="52">
        <f t="shared" si="32"/>
        <v>720</v>
      </c>
      <c r="H80" s="52">
        <f t="shared" si="32"/>
        <v>720</v>
      </c>
      <c r="I80" s="52">
        <f t="shared" si="32"/>
        <v>720</v>
      </c>
      <c r="J80" s="52">
        <f t="shared" si="32"/>
        <v>720</v>
      </c>
      <c r="K80" s="131">
        <v>5</v>
      </c>
    </row>
    <row r="81" spans="1:11">
      <c r="A81" s="4"/>
      <c r="B81" s="12" t="s">
        <v>4</v>
      </c>
      <c r="C81" s="27">
        <f>SUM(D81:J81)</f>
        <v>6054.4</v>
      </c>
      <c r="D81" s="27">
        <v>773.4</v>
      </c>
      <c r="E81" s="27">
        <v>1701</v>
      </c>
      <c r="F81" s="27">
        <v>700</v>
      </c>
      <c r="G81" s="27">
        <v>720</v>
      </c>
      <c r="H81" s="27">
        <f>SUM(G81)</f>
        <v>720</v>
      </c>
      <c r="I81" s="27">
        <f>SUM(H81)</f>
        <v>720</v>
      </c>
      <c r="J81" s="27">
        <f>SUM(I81)</f>
        <v>720</v>
      </c>
      <c r="K81" s="133"/>
    </row>
    <row r="82" spans="1:11">
      <c r="A82" s="137" t="s">
        <v>85</v>
      </c>
      <c r="B82" s="138"/>
      <c r="C82" s="138"/>
      <c r="D82" s="138"/>
      <c r="E82" s="138"/>
      <c r="F82" s="138"/>
      <c r="G82" s="138"/>
      <c r="H82" s="138"/>
      <c r="I82" s="138"/>
      <c r="J82" s="138"/>
      <c r="K82" s="139"/>
    </row>
    <row r="83" spans="1:11">
      <c r="A83" s="4"/>
      <c r="B83" s="45" t="s">
        <v>51</v>
      </c>
      <c r="C83" s="52">
        <f>SUM(C84)</f>
        <v>2500</v>
      </c>
      <c r="D83" s="52">
        <f>SUM(D84)</f>
        <v>0</v>
      </c>
      <c r="E83" s="52">
        <f t="shared" ref="E83:J83" si="33">SUM(E84)</f>
        <v>0</v>
      </c>
      <c r="F83" s="52">
        <f t="shared" si="33"/>
        <v>300</v>
      </c>
      <c r="G83" s="52">
        <f t="shared" si="33"/>
        <v>400</v>
      </c>
      <c r="H83" s="52">
        <f t="shared" si="33"/>
        <v>600</v>
      </c>
      <c r="I83" s="52">
        <f t="shared" si="33"/>
        <v>600</v>
      </c>
      <c r="J83" s="52">
        <f t="shared" si="33"/>
        <v>600</v>
      </c>
      <c r="K83" s="131">
        <v>5</v>
      </c>
    </row>
    <row r="84" spans="1:11">
      <c r="A84" s="4"/>
      <c r="B84" s="12" t="s">
        <v>4</v>
      </c>
      <c r="C84" s="27">
        <f>SUM(D84:J84)</f>
        <v>2500</v>
      </c>
      <c r="D84" s="27">
        <v>0</v>
      </c>
      <c r="E84" s="27">
        <v>0</v>
      </c>
      <c r="F84" s="27">
        <v>300</v>
      </c>
      <c r="G84" s="27">
        <v>400</v>
      </c>
      <c r="H84" s="27">
        <v>600</v>
      </c>
      <c r="I84" s="27">
        <f>SUM(H84)</f>
        <v>600</v>
      </c>
      <c r="J84" s="27">
        <f>SUM(I84)</f>
        <v>600</v>
      </c>
      <c r="K84" s="133"/>
    </row>
    <row r="85" spans="1:11">
      <c r="A85" s="137" t="s">
        <v>64</v>
      </c>
      <c r="B85" s="138"/>
      <c r="C85" s="138"/>
      <c r="D85" s="138"/>
      <c r="E85" s="138"/>
      <c r="F85" s="138"/>
      <c r="G85" s="138"/>
      <c r="H85" s="138"/>
      <c r="I85" s="138"/>
      <c r="J85" s="138"/>
      <c r="K85" s="139"/>
    </row>
    <row r="86" spans="1:11">
      <c r="A86" s="4"/>
      <c r="B86" s="45" t="s">
        <v>51</v>
      </c>
      <c r="C86" s="46">
        <f>SUM(C87)</f>
        <v>1651.9</v>
      </c>
      <c r="D86" s="47">
        <f>SUM(D87)</f>
        <v>92</v>
      </c>
      <c r="E86" s="47">
        <f t="shared" ref="E86:J86" si="34">SUM(E87)</f>
        <v>99.9</v>
      </c>
      <c r="F86" s="47">
        <f t="shared" si="34"/>
        <v>170</v>
      </c>
      <c r="G86" s="46">
        <f t="shared" si="34"/>
        <v>300</v>
      </c>
      <c r="H86" s="46">
        <f t="shared" si="34"/>
        <v>330</v>
      </c>
      <c r="I86" s="46">
        <f t="shared" si="34"/>
        <v>330</v>
      </c>
      <c r="J86" s="46">
        <f t="shared" si="34"/>
        <v>330</v>
      </c>
      <c r="K86" s="131">
        <v>13</v>
      </c>
    </row>
    <row r="87" spans="1:11">
      <c r="A87" s="4"/>
      <c r="B87" s="12" t="s">
        <v>4</v>
      </c>
      <c r="C87" s="25">
        <f>SUM(D87:J87)</f>
        <v>1651.9</v>
      </c>
      <c r="D87" s="24">
        <v>92</v>
      </c>
      <c r="E87" s="27">
        <v>99.9</v>
      </c>
      <c r="F87" s="27">
        <v>170</v>
      </c>
      <c r="G87" s="27">
        <v>300</v>
      </c>
      <c r="H87" s="27">
        <v>330</v>
      </c>
      <c r="I87" s="27">
        <f>SUM(H87)</f>
        <v>330</v>
      </c>
      <c r="J87" s="27">
        <f>SUM(I87)</f>
        <v>330</v>
      </c>
      <c r="K87" s="133"/>
    </row>
    <row r="88" spans="1:11">
      <c r="A88" s="137" t="s">
        <v>70</v>
      </c>
      <c r="B88" s="138"/>
      <c r="C88" s="138"/>
      <c r="D88" s="138"/>
      <c r="E88" s="138"/>
      <c r="F88" s="138"/>
      <c r="G88" s="138"/>
      <c r="H88" s="138"/>
      <c r="I88" s="138"/>
      <c r="J88" s="138"/>
      <c r="K88" s="139"/>
    </row>
    <row r="89" spans="1:11">
      <c r="A89" s="4"/>
      <c r="B89" s="45" t="s">
        <v>51</v>
      </c>
      <c r="C89" s="47">
        <f>SUM(C90)</f>
        <v>688</v>
      </c>
      <c r="D89" s="47">
        <f>SUM(D90)</f>
        <v>88</v>
      </c>
      <c r="E89" s="47">
        <f t="shared" ref="E89:J89" si="35">SUM(E90)</f>
        <v>0</v>
      </c>
      <c r="F89" s="46">
        <f t="shared" si="35"/>
        <v>50</v>
      </c>
      <c r="G89" s="46">
        <f t="shared" si="35"/>
        <v>100</v>
      </c>
      <c r="H89" s="46">
        <f t="shared" si="35"/>
        <v>150</v>
      </c>
      <c r="I89" s="46">
        <f t="shared" si="35"/>
        <v>150</v>
      </c>
      <c r="J89" s="46">
        <f t="shared" si="35"/>
        <v>150</v>
      </c>
      <c r="K89" s="131">
        <v>10</v>
      </c>
    </row>
    <row r="90" spans="1:11">
      <c r="A90" s="4"/>
      <c r="B90" s="12" t="s">
        <v>4</v>
      </c>
      <c r="C90" s="24">
        <f>SUM(D90:J90)</f>
        <v>688</v>
      </c>
      <c r="D90" s="24">
        <v>88</v>
      </c>
      <c r="E90" s="27">
        <v>0</v>
      </c>
      <c r="F90" s="27">
        <v>50</v>
      </c>
      <c r="G90" s="27">
        <v>100</v>
      </c>
      <c r="H90" s="27">
        <v>150</v>
      </c>
      <c r="I90" s="27">
        <f>SUM(H90)</f>
        <v>150</v>
      </c>
      <c r="J90" s="27">
        <f>SUM(I90)</f>
        <v>150</v>
      </c>
      <c r="K90" s="133"/>
    </row>
    <row r="91" spans="1:11">
      <c r="A91" s="137" t="s">
        <v>86</v>
      </c>
      <c r="B91" s="138"/>
      <c r="C91" s="138"/>
      <c r="D91" s="138"/>
      <c r="E91" s="138"/>
      <c r="F91" s="138"/>
      <c r="G91" s="138"/>
      <c r="H91" s="138"/>
      <c r="I91" s="138"/>
      <c r="J91" s="138"/>
      <c r="K91" s="139"/>
    </row>
    <row r="92" spans="1:11">
      <c r="A92" s="4"/>
      <c r="B92" s="45" t="s">
        <v>51</v>
      </c>
      <c r="C92" s="47">
        <f>SUM(C93)</f>
        <v>3000</v>
      </c>
      <c r="D92" s="47">
        <f>SUM(D93)</f>
        <v>0</v>
      </c>
      <c r="E92" s="47">
        <f t="shared" ref="E92:J92" si="36">SUM(E93)</f>
        <v>0</v>
      </c>
      <c r="F92" s="46">
        <f t="shared" si="36"/>
        <v>2000</v>
      </c>
      <c r="G92" s="46">
        <f t="shared" si="36"/>
        <v>1000</v>
      </c>
      <c r="H92" s="46">
        <f t="shared" si="36"/>
        <v>0</v>
      </c>
      <c r="I92" s="46">
        <f t="shared" si="36"/>
        <v>0</v>
      </c>
      <c r="J92" s="46">
        <f t="shared" si="36"/>
        <v>0</v>
      </c>
      <c r="K92" s="131">
        <v>6</v>
      </c>
    </row>
    <row r="93" spans="1:11">
      <c r="A93" s="4"/>
      <c r="B93" s="12" t="s">
        <v>4</v>
      </c>
      <c r="C93" s="24">
        <f>SUM(D93:J93)</f>
        <v>3000</v>
      </c>
      <c r="D93" s="24">
        <v>0</v>
      </c>
      <c r="E93" s="27">
        <v>0</v>
      </c>
      <c r="F93" s="27">
        <v>2000</v>
      </c>
      <c r="G93" s="27">
        <v>1000</v>
      </c>
      <c r="H93" s="27">
        <v>0</v>
      </c>
      <c r="I93" s="27">
        <f>SUM(H93)</f>
        <v>0</v>
      </c>
      <c r="J93" s="27">
        <f>SUM(I93)</f>
        <v>0</v>
      </c>
      <c r="K93" s="133"/>
    </row>
    <row r="94" spans="1:11">
      <c r="A94" s="137" t="s">
        <v>82</v>
      </c>
      <c r="B94" s="138"/>
      <c r="C94" s="138"/>
      <c r="D94" s="138"/>
      <c r="E94" s="138"/>
      <c r="F94" s="138"/>
      <c r="G94" s="138"/>
      <c r="H94" s="138"/>
      <c r="I94" s="138"/>
      <c r="J94" s="138"/>
      <c r="K94" s="139"/>
    </row>
    <row r="95" spans="1:11">
      <c r="A95" s="4"/>
      <c r="B95" s="45" t="s">
        <v>51</v>
      </c>
      <c r="C95" s="47">
        <f>SUM(C96)</f>
        <v>9249</v>
      </c>
      <c r="D95" s="47">
        <f>SUM(D96)</f>
        <v>0</v>
      </c>
      <c r="E95" s="47">
        <f t="shared" ref="E95:J95" si="37">SUM(E96)</f>
        <v>1499</v>
      </c>
      <c r="F95" s="46">
        <f t="shared" si="37"/>
        <v>3000</v>
      </c>
      <c r="G95" s="46">
        <f t="shared" si="37"/>
        <v>1000</v>
      </c>
      <c r="H95" s="46">
        <f t="shared" si="37"/>
        <v>1250</v>
      </c>
      <c r="I95" s="46">
        <f t="shared" si="37"/>
        <v>1250</v>
      </c>
      <c r="J95" s="46">
        <f t="shared" si="37"/>
        <v>1250</v>
      </c>
      <c r="K95" s="131">
        <v>5</v>
      </c>
    </row>
    <row r="96" spans="1:11">
      <c r="A96" s="4"/>
      <c r="B96" s="12" t="s">
        <v>4</v>
      </c>
      <c r="C96" s="24">
        <f>SUM(D96:J96)</f>
        <v>9249</v>
      </c>
      <c r="D96" s="24">
        <v>0</v>
      </c>
      <c r="E96" s="27">
        <v>1499</v>
      </c>
      <c r="F96" s="27">
        <v>3000</v>
      </c>
      <c r="G96" s="27">
        <v>1000</v>
      </c>
      <c r="H96" s="27">
        <v>1250</v>
      </c>
      <c r="I96" s="27">
        <f>SUM(H96)</f>
        <v>1250</v>
      </c>
      <c r="J96" s="27">
        <f>SUM(I96)</f>
        <v>1250</v>
      </c>
      <c r="K96" s="133"/>
    </row>
    <row r="97" spans="1:12" ht="30.75" customHeight="1">
      <c r="A97" s="146" t="s">
        <v>24</v>
      </c>
      <c r="B97" s="147"/>
      <c r="C97" s="147"/>
      <c r="D97" s="147"/>
      <c r="E97" s="147"/>
      <c r="F97" s="147"/>
      <c r="G97" s="147"/>
      <c r="H97" s="147"/>
      <c r="I97" s="147"/>
      <c r="J97" s="147"/>
      <c r="K97" s="148"/>
    </row>
    <row r="98" spans="1:12" ht="27">
      <c r="A98" s="63"/>
      <c r="B98" s="62" t="s">
        <v>35</v>
      </c>
      <c r="C98" s="66">
        <f>SUM(D98:J98)</f>
        <v>95677.7</v>
      </c>
      <c r="D98" s="66">
        <f t="shared" ref="D98:J98" si="38">SUM(D99:D100)</f>
        <v>9165.5</v>
      </c>
      <c r="E98" s="66">
        <f t="shared" si="38"/>
        <v>11901.3</v>
      </c>
      <c r="F98" s="66">
        <f t="shared" si="38"/>
        <v>23065</v>
      </c>
      <c r="G98" s="66">
        <f t="shared" si="38"/>
        <v>12818.3</v>
      </c>
      <c r="H98" s="66">
        <f t="shared" si="38"/>
        <v>12909.2</v>
      </c>
      <c r="I98" s="66">
        <f t="shared" si="38"/>
        <v>12909.2</v>
      </c>
      <c r="J98" s="66">
        <f t="shared" si="38"/>
        <v>12909.2</v>
      </c>
      <c r="K98" s="143" t="s">
        <v>77</v>
      </c>
      <c r="L98" s="57"/>
    </row>
    <row r="99" spans="1:12">
      <c r="A99" s="63"/>
      <c r="B99" s="59" t="s">
        <v>4</v>
      </c>
      <c r="C99" s="67">
        <f>SUM(D99:J99)</f>
        <v>89333.299999999988</v>
      </c>
      <c r="D99" s="68">
        <f>SUM(D103+D131)</f>
        <v>2821.1000000000004</v>
      </c>
      <c r="E99" s="68">
        <f>SUM(E103+E131)</f>
        <v>11901.3</v>
      </c>
      <c r="F99" s="68">
        <f>F103+F131</f>
        <v>23065</v>
      </c>
      <c r="G99" s="68">
        <f t="shared" ref="G99:J100" si="39">SUM(G103+G131)</f>
        <v>12818.3</v>
      </c>
      <c r="H99" s="68">
        <f t="shared" si="39"/>
        <v>12909.2</v>
      </c>
      <c r="I99" s="68">
        <f t="shared" si="39"/>
        <v>12909.2</v>
      </c>
      <c r="J99" s="68">
        <f t="shared" si="39"/>
        <v>12909.2</v>
      </c>
      <c r="K99" s="144"/>
    </row>
    <row r="100" spans="1:12">
      <c r="A100" s="63"/>
      <c r="B100" s="59" t="s">
        <v>5</v>
      </c>
      <c r="C100" s="67">
        <f>SUM(D100:J100)</f>
        <v>6344.4</v>
      </c>
      <c r="D100" s="68">
        <f>SUM(D104+D132)</f>
        <v>6344.4</v>
      </c>
      <c r="E100" s="68">
        <f>SUM(E104+E132)</f>
        <v>0</v>
      </c>
      <c r="F100" s="68">
        <f>SUM(F104+F132)</f>
        <v>0</v>
      </c>
      <c r="G100" s="68">
        <f t="shared" si="39"/>
        <v>0</v>
      </c>
      <c r="H100" s="68">
        <f t="shared" si="39"/>
        <v>0</v>
      </c>
      <c r="I100" s="68">
        <f t="shared" si="39"/>
        <v>0</v>
      </c>
      <c r="J100" s="68">
        <f t="shared" si="39"/>
        <v>0</v>
      </c>
      <c r="K100" s="144"/>
    </row>
    <row r="101" spans="1:12" ht="15" customHeight="1">
      <c r="A101" s="127" t="s">
        <v>10</v>
      </c>
      <c r="B101" s="128"/>
      <c r="C101" s="128"/>
      <c r="D101" s="128"/>
      <c r="E101" s="128"/>
      <c r="F101" s="128"/>
      <c r="G101" s="128"/>
      <c r="H101" s="128"/>
      <c r="I101" s="128"/>
      <c r="J101" s="128"/>
      <c r="K101" s="129"/>
    </row>
    <row r="102" spans="1:12" ht="40.5">
      <c r="A102" s="63"/>
      <c r="B102" s="62" t="s">
        <v>36</v>
      </c>
      <c r="C102" s="64">
        <f t="shared" ref="C102:J102" si="40">SUM(C103:C104)</f>
        <v>38076.1</v>
      </c>
      <c r="D102" s="64">
        <f t="shared" si="40"/>
        <v>4173.6000000000004</v>
      </c>
      <c r="E102" s="64">
        <f t="shared" si="40"/>
        <v>0</v>
      </c>
      <c r="F102" s="64">
        <f t="shared" si="40"/>
        <v>12000</v>
      </c>
      <c r="G102" s="64">
        <f t="shared" si="40"/>
        <v>5350</v>
      </c>
      <c r="H102" s="64">
        <f t="shared" si="40"/>
        <v>5517.5</v>
      </c>
      <c r="I102" s="64">
        <f t="shared" si="40"/>
        <v>5517.5</v>
      </c>
      <c r="J102" s="64">
        <f t="shared" si="40"/>
        <v>5517.5</v>
      </c>
      <c r="K102" s="113" t="s">
        <v>77</v>
      </c>
    </row>
    <row r="103" spans="1:12">
      <c r="A103" s="63"/>
      <c r="B103" s="59" t="s">
        <v>4</v>
      </c>
      <c r="C103" s="65">
        <f>SUM(D103:J103)</f>
        <v>34731.699999999997</v>
      </c>
      <c r="D103" s="65">
        <f>SUM(D111+D107)</f>
        <v>829.2</v>
      </c>
      <c r="E103" s="65">
        <f t="shared" ref="E103:J103" si="41">SUM(E111+E107)</f>
        <v>0</v>
      </c>
      <c r="F103" s="65">
        <f t="shared" si="41"/>
        <v>12000</v>
      </c>
      <c r="G103" s="65">
        <f t="shared" si="41"/>
        <v>5350</v>
      </c>
      <c r="H103" s="65">
        <f t="shared" si="41"/>
        <v>5517.5</v>
      </c>
      <c r="I103" s="65">
        <f t="shared" si="41"/>
        <v>5517.5</v>
      </c>
      <c r="J103" s="65">
        <f t="shared" si="41"/>
        <v>5517.5</v>
      </c>
      <c r="K103" s="114"/>
    </row>
    <row r="104" spans="1:12">
      <c r="A104" s="63"/>
      <c r="B104" s="59" t="s">
        <v>5</v>
      </c>
      <c r="C104" s="65">
        <f>SUM(D104:J104)</f>
        <v>3344.4</v>
      </c>
      <c r="D104" s="65">
        <f>SUM(D112+D108)</f>
        <v>3344.4</v>
      </c>
      <c r="E104" s="65">
        <f t="shared" ref="E104:J104" si="42">SUM(E112+E108)</f>
        <v>0</v>
      </c>
      <c r="F104" s="65">
        <f t="shared" si="42"/>
        <v>0</v>
      </c>
      <c r="G104" s="65">
        <f t="shared" si="42"/>
        <v>0</v>
      </c>
      <c r="H104" s="65">
        <f t="shared" si="42"/>
        <v>0</v>
      </c>
      <c r="I104" s="65">
        <f t="shared" si="42"/>
        <v>0</v>
      </c>
      <c r="J104" s="65">
        <f t="shared" si="42"/>
        <v>0</v>
      </c>
      <c r="K104" s="114"/>
    </row>
    <row r="105" spans="1:12" ht="18.75" customHeight="1">
      <c r="A105" s="124" t="s">
        <v>11</v>
      </c>
      <c r="B105" s="125"/>
      <c r="C105" s="125"/>
      <c r="D105" s="125"/>
      <c r="E105" s="125"/>
      <c r="F105" s="125"/>
      <c r="G105" s="125"/>
      <c r="H105" s="125"/>
      <c r="I105" s="125"/>
      <c r="J105" s="125"/>
      <c r="K105" s="126"/>
    </row>
    <row r="106" spans="1:12" ht="39" customHeight="1">
      <c r="A106" s="9"/>
      <c r="B106" s="30" t="s">
        <v>23</v>
      </c>
      <c r="C106" s="55">
        <f>SUM(C107:C108)</f>
        <v>0</v>
      </c>
      <c r="D106" s="55">
        <v>0</v>
      </c>
      <c r="E106" s="55">
        <v>0</v>
      </c>
      <c r="F106" s="55">
        <v>0</v>
      </c>
      <c r="G106" s="55">
        <v>0</v>
      </c>
      <c r="H106" s="55">
        <v>0</v>
      </c>
      <c r="I106" s="55">
        <v>0</v>
      </c>
      <c r="J106" s="55">
        <v>0</v>
      </c>
      <c r="K106" s="134" t="s">
        <v>77</v>
      </c>
    </row>
    <row r="107" spans="1:12" ht="12.75" customHeight="1">
      <c r="A107" s="9"/>
      <c r="B107" s="12" t="s">
        <v>4</v>
      </c>
      <c r="C107" s="55">
        <f>SUM(D107:J107)</f>
        <v>0</v>
      </c>
      <c r="D107" s="55">
        <v>0</v>
      </c>
      <c r="E107" s="55">
        <v>0</v>
      </c>
      <c r="F107" s="55">
        <v>0</v>
      </c>
      <c r="G107" s="55">
        <v>0</v>
      </c>
      <c r="H107" s="55">
        <v>0</v>
      </c>
      <c r="I107" s="55">
        <v>0</v>
      </c>
      <c r="J107" s="55">
        <v>0</v>
      </c>
      <c r="K107" s="136"/>
    </row>
    <row r="108" spans="1:12" ht="12.75" customHeight="1">
      <c r="A108" s="9"/>
      <c r="B108" s="31" t="s">
        <v>5</v>
      </c>
      <c r="C108" s="55">
        <f>SUM(D108:J108)</f>
        <v>0</v>
      </c>
      <c r="D108" s="55">
        <v>0</v>
      </c>
      <c r="E108" s="55">
        <v>0</v>
      </c>
      <c r="F108" s="55">
        <v>0</v>
      </c>
      <c r="G108" s="55">
        <v>0</v>
      </c>
      <c r="H108" s="55">
        <v>0</v>
      </c>
      <c r="I108" s="55">
        <v>0</v>
      </c>
      <c r="J108" s="55">
        <v>0</v>
      </c>
      <c r="K108" s="135"/>
    </row>
    <row r="109" spans="1:12" ht="15" customHeight="1">
      <c r="A109" s="124" t="s">
        <v>12</v>
      </c>
      <c r="B109" s="125"/>
      <c r="C109" s="125"/>
      <c r="D109" s="125"/>
      <c r="E109" s="125"/>
      <c r="F109" s="125"/>
      <c r="G109" s="125"/>
      <c r="H109" s="125"/>
      <c r="I109" s="125"/>
      <c r="J109" s="125"/>
      <c r="K109" s="126"/>
    </row>
    <row r="110" spans="1:12">
      <c r="A110" s="9"/>
      <c r="B110" s="11" t="s">
        <v>37</v>
      </c>
      <c r="C110" s="36">
        <f t="shared" ref="C110:J110" si="43">SUM(C111:C112)</f>
        <v>38076.1</v>
      </c>
      <c r="D110" s="36">
        <f t="shared" si="43"/>
        <v>4173.6000000000004</v>
      </c>
      <c r="E110" s="36">
        <f t="shared" si="43"/>
        <v>0</v>
      </c>
      <c r="F110" s="36">
        <f t="shared" si="43"/>
        <v>12000</v>
      </c>
      <c r="G110" s="36">
        <f t="shared" si="43"/>
        <v>5350</v>
      </c>
      <c r="H110" s="36">
        <f t="shared" si="43"/>
        <v>5517.5</v>
      </c>
      <c r="I110" s="36">
        <f t="shared" si="43"/>
        <v>5517.5</v>
      </c>
      <c r="J110" s="36">
        <f t="shared" si="43"/>
        <v>5517.5</v>
      </c>
      <c r="K110" s="134" t="s">
        <v>77</v>
      </c>
    </row>
    <row r="111" spans="1:12">
      <c r="A111" s="9"/>
      <c r="B111" s="12" t="s">
        <v>4</v>
      </c>
      <c r="C111" s="37">
        <f>SUM(D111:J111)</f>
        <v>34731.699999999997</v>
      </c>
      <c r="D111" s="37">
        <f>SUM(D123+D127+D115+D119)</f>
        <v>829.2</v>
      </c>
      <c r="E111" s="37">
        <f t="shared" ref="E111:J111" si="44">SUM(E123+E127+E115+E119)</f>
        <v>0</v>
      </c>
      <c r="F111" s="37">
        <f t="shared" si="44"/>
        <v>12000</v>
      </c>
      <c r="G111" s="37">
        <f t="shared" si="44"/>
        <v>5350</v>
      </c>
      <c r="H111" s="37">
        <f t="shared" si="44"/>
        <v>5517.5</v>
      </c>
      <c r="I111" s="37">
        <f t="shared" si="44"/>
        <v>5517.5</v>
      </c>
      <c r="J111" s="37">
        <f t="shared" si="44"/>
        <v>5517.5</v>
      </c>
      <c r="K111" s="136"/>
    </row>
    <row r="112" spans="1:12">
      <c r="A112" s="9"/>
      <c r="B112" s="31" t="s">
        <v>5</v>
      </c>
      <c r="C112" s="37">
        <f>SUM(D112:J112)</f>
        <v>3344.4</v>
      </c>
      <c r="D112" s="37">
        <f>SUM(D124+D128+D116+D120)</f>
        <v>3344.4</v>
      </c>
      <c r="E112" s="37">
        <f t="shared" ref="E112:J112" si="45">SUM(E124+E128+E116+E120)</f>
        <v>0</v>
      </c>
      <c r="F112" s="37">
        <f t="shared" si="45"/>
        <v>0</v>
      </c>
      <c r="G112" s="37">
        <f t="shared" si="45"/>
        <v>0</v>
      </c>
      <c r="H112" s="37">
        <f t="shared" si="45"/>
        <v>0</v>
      </c>
      <c r="I112" s="37">
        <f t="shared" si="45"/>
        <v>0</v>
      </c>
      <c r="J112" s="37">
        <f t="shared" si="45"/>
        <v>0</v>
      </c>
      <c r="K112" s="136"/>
    </row>
    <row r="113" spans="1:11">
      <c r="A113" s="130" t="s">
        <v>94</v>
      </c>
      <c r="B113" s="141"/>
      <c r="C113" s="141"/>
      <c r="D113" s="141"/>
      <c r="E113" s="141"/>
      <c r="F113" s="141"/>
      <c r="G113" s="141"/>
      <c r="H113" s="141"/>
      <c r="I113" s="141"/>
      <c r="J113" s="141"/>
      <c r="K113" s="142"/>
    </row>
    <row r="114" spans="1:11">
      <c r="A114" s="4"/>
      <c r="B114" s="11" t="s">
        <v>15</v>
      </c>
      <c r="C114" s="33">
        <f>SUM(C115:C116)</f>
        <v>15472.5</v>
      </c>
      <c r="D114" s="33">
        <f>SUM(D115:D116)</f>
        <v>0</v>
      </c>
      <c r="E114" s="33">
        <f t="shared" ref="E114:J114" si="46">SUM(E115:E116)</f>
        <v>0</v>
      </c>
      <c r="F114" s="33">
        <f t="shared" si="46"/>
        <v>3000</v>
      </c>
      <c r="G114" s="33">
        <f t="shared" si="46"/>
        <v>3150</v>
      </c>
      <c r="H114" s="33">
        <f t="shared" si="46"/>
        <v>3107.5</v>
      </c>
      <c r="I114" s="33">
        <f t="shared" si="46"/>
        <v>3107.5</v>
      </c>
      <c r="J114" s="33">
        <f t="shared" si="46"/>
        <v>3107.5</v>
      </c>
      <c r="K114" s="134">
        <v>33</v>
      </c>
    </row>
    <row r="115" spans="1:11">
      <c r="A115" s="4"/>
      <c r="B115" s="12" t="s">
        <v>4</v>
      </c>
      <c r="C115" s="34">
        <f>SUM(D115:J115)</f>
        <v>15472.5</v>
      </c>
      <c r="D115" s="34">
        <v>0</v>
      </c>
      <c r="E115" s="34">
        <v>0</v>
      </c>
      <c r="F115" s="27">
        <v>3000</v>
      </c>
      <c r="G115" s="35">
        <v>3150</v>
      </c>
      <c r="H115" s="35">
        <v>3107.5</v>
      </c>
      <c r="I115" s="35">
        <f>SUM(H115)</f>
        <v>3107.5</v>
      </c>
      <c r="J115" s="35">
        <f>SUM(I115)</f>
        <v>3107.5</v>
      </c>
      <c r="K115" s="136"/>
    </row>
    <row r="116" spans="1:11">
      <c r="A116" s="4"/>
      <c r="B116" s="12" t="s">
        <v>5</v>
      </c>
      <c r="C116" s="34">
        <f>SUM(D116:J116)</f>
        <v>0</v>
      </c>
      <c r="D116" s="34">
        <v>0</v>
      </c>
      <c r="E116" s="34">
        <v>0</v>
      </c>
      <c r="F116" s="27">
        <v>0</v>
      </c>
      <c r="G116" s="35">
        <v>0</v>
      </c>
      <c r="H116" s="35">
        <f>SUM(G116)</f>
        <v>0</v>
      </c>
      <c r="I116" s="35">
        <f>SUM(H116)</f>
        <v>0</v>
      </c>
      <c r="J116" s="35">
        <f>SUM(I116)</f>
        <v>0</v>
      </c>
      <c r="K116" s="135"/>
    </row>
    <row r="117" spans="1:11">
      <c r="A117" s="130" t="s">
        <v>95</v>
      </c>
      <c r="B117" s="141"/>
      <c r="C117" s="141"/>
      <c r="D117" s="141"/>
      <c r="E117" s="141"/>
      <c r="F117" s="141"/>
      <c r="G117" s="141"/>
      <c r="H117" s="141"/>
      <c r="I117" s="141"/>
      <c r="J117" s="141"/>
      <c r="K117" s="142"/>
    </row>
    <row r="118" spans="1:11">
      <c r="A118" s="4"/>
      <c r="B118" s="11" t="s">
        <v>15</v>
      </c>
      <c r="C118" s="33">
        <f>SUM(C119:C120)</f>
        <v>7000</v>
      </c>
      <c r="D118" s="33">
        <f>SUM(D119:D120)</f>
        <v>0</v>
      </c>
      <c r="E118" s="33">
        <f t="shared" ref="E118:J118" si="47">SUM(E119:E120)</f>
        <v>0</v>
      </c>
      <c r="F118" s="33">
        <f t="shared" si="47"/>
        <v>7000</v>
      </c>
      <c r="G118" s="33">
        <f t="shared" si="47"/>
        <v>0</v>
      </c>
      <c r="H118" s="33">
        <f t="shared" si="47"/>
        <v>0</v>
      </c>
      <c r="I118" s="33">
        <f t="shared" si="47"/>
        <v>0</v>
      </c>
      <c r="J118" s="33">
        <f t="shared" si="47"/>
        <v>0</v>
      </c>
      <c r="K118" s="134">
        <v>31</v>
      </c>
    </row>
    <row r="119" spans="1:11">
      <c r="A119" s="4"/>
      <c r="B119" s="12" t="s">
        <v>4</v>
      </c>
      <c r="C119" s="34">
        <f>SUM(D119:J119)</f>
        <v>7000</v>
      </c>
      <c r="D119" s="34">
        <v>0</v>
      </c>
      <c r="E119" s="34">
        <v>0</v>
      </c>
      <c r="F119" s="27">
        <v>7000</v>
      </c>
      <c r="G119" s="35">
        <v>0</v>
      </c>
      <c r="H119" s="35">
        <f t="shared" ref="H119:J120" si="48">SUM(G119)</f>
        <v>0</v>
      </c>
      <c r="I119" s="35">
        <f t="shared" si="48"/>
        <v>0</v>
      </c>
      <c r="J119" s="35">
        <f t="shared" si="48"/>
        <v>0</v>
      </c>
      <c r="K119" s="136"/>
    </row>
    <row r="120" spans="1:11">
      <c r="A120" s="4"/>
      <c r="B120" s="12" t="s">
        <v>5</v>
      </c>
      <c r="C120" s="34">
        <f>SUM(D120:J120)</f>
        <v>0</v>
      </c>
      <c r="D120" s="34">
        <v>0</v>
      </c>
      <c r="E120" s="34">
        <v>0</v>
      </c>
      <c r="F120" s="27">
        <v>0</v>
      </c>
      <c r="G120" s="35">
        <v>0</v>
      </c>
      <c r="H120" s="35">
        <f t="shared" si="48"/>
        <v>0</v>
      </c>
      <c r="I120" s="35">
        <f t="shared" si="48"/>
        <v>0</v>
      </c>
      <c r="J120" s="35">
        <f t="shared" si="48"/>
        <v>0</v>
      </c>
      <c r="K120" s="135"/>
    </row>
    <row r="121" spans="1:11" ht="40.5" customHeight="1">
      <c r="A121" s="130" t="s">
        <v>87</v>
      </c>
      <c r="B121" s="119"/>
      <c r="C121" s="119"/>
      <c r="D121" s="119"/>
      <c r="E121" s="119"/>
      <c r="F121" s="119"/>
      <c r="G121" s="119"/>
      <c r="H121" s="119"/>
      <c r="I121" s="119"/>
      <c r="J121" s="119"/>
      <c r="K121" s="120"/>
    </row>
    <row r="122" spans="1:11">
      <c r="A122" s="10"/>
      <c r="B122" s="11" t="s">
        <v>39</v>
      </c>
      <c r="C122" s="33">
        <f t="shared" ref="C122:J122" si="49">SUM(C123:C124)</f>
        <v>14467.4</v>
      </c>
      <c r="D122" s="33">
        <f t="shared" si="49"/>
        <v>3037.4</v>
      </c>
      <c r="E122" s="33">
        <f t="shared" si="49"/>
        <v>0</v>
      </c>
      <c r="F122" s="33">
        <f t="shared" si="49"/>
        <v>2000</v>
      </c>
      <c r="G122" s="33">
        <f t="shared" si="49"/>
        <v>2200</v>
      </c>
      <c r="H122" s="33">
        <f t="shared" si="49"/>
        <v>2410</v>
      </c>
      <c r="I122" s="33">
        <f t="shared" si="49"/>
        <v>2410</v>
      </c>
      <c r="J122" s="33">
        <f t="shared" si="49"/>
        <v>2410</v>
      </c>
      <c r="K122" s="131">
        <v>28</v>
      </c>
    </row>
    <row r="123" spans="1:11">
      <c r="A123" s="9"/>
      <c r="B123" s="12" t="s">
        <v>4</v>
      </c>
      <c r="C123" s="41">
        <f>SUM(D123:J123)</f>
        <v>11711</v>
      </c>
      <c r="D123" s="41">
        <v>281</v>
      </c>
      <c r="E123" s="41">
        <v>0</v>
      </c>
      <c r="F123" s="41">
        <v>2000</v>
      </c>
      <c r="G123" s="41">
        <v>2200</v>
      </c>
      <c r="H123" s="27">
        <v>2410</v>
      </c>
      <c r="I123" s="27">
        <f t="shared" ref="H123:J124" si="50">SUM(H123)</f>
        <v>2410</v>
      </c>
      <c r="J123" s="27">
        <f t="shared" si="50"/>
        <v>2410</v>
      </c>
      <c r="K123" s="132"/>
    </row>
    <row r="124" spans="1:11">
      <c r="A124" s="9"/>
      <c r="B124" s="12" t="s">
        <v>5</v>
      </c>
      <c r="C124" s="41">
        <f>SUM(D124:J124)</f>
        <v>2756.4</v>
      </c>
      <c r="D124" s="41">
        <v>2756.4</v>
      </c>
      <c r="E124" s="41">
        <v>0</v>
      </c>
      <c r="F124" s="41">
        <v>0</v>
      </c>
      <c r="G124" s="41">
        <v>0</v>
      </c>
      <c r="H124" s="27">
        <f t="shared" si="50"/>
        <v>0</v>
      </c>
      <c r="I124" s="27">
        <f t="shared" si="50"/>
        <v>0</v>
      </c>
      <c r="J124" s="27">
        <f t="shared" si="50"/>
        <v>0</v>
      </c>
      <c r="K124" s="132"/>
    </row>
    <row r="125" spans="1:11" ht="27.75" customHeight="1">
      <c r="A125" s="130" t="s">
        <v>89</v>
      </c>
      <c r="B125" s="119"/>
      <c r="C125" s="119"/>
      <c r="D125" s="119"/>
      <c r="E125" s="119"/>
      <c r="F125" s="119"/>
      <c r="G125" s="119"/>
      <c r="H125" s="119"/>
      <c r="I125" s="119"/>
      <c r="J125" s="119"/>
      <c r="K125" s="120"/>
    </row>
    <row r="126" spans="1:11">
      <c r="A126" s="9"/>
      <c r="B126" s="11" t="s">
        <v>15</v>
      </c>
      <c r="C126" s="33">
        <f>SUM(C127:C128)</f>
        <v>1136.2</v>
      </c>
      <c r="D126" s="33">
        <f>SUM(D127:D128)</f>
        <v>1136.2</v>
      </c>
      <c r="E126" s="33">
        <f t="shared" ref="E126:J126" si="51">SUM(E127:E128)</f>
        <v>0</v>
      </c>
      <c r="F126" s="33">
        <f t="shared" si="51"/>
        <v>0</v>
      </c>
      <c r="G126" s="33">
        <f t="shared" si="51"/>
        <v>0</v>
      </c>
      <c r="H126" s="33">
        <f t="shared" si="51"/>
        <v>0</v>
      </c>
      <c r="I126" s="33">
        <f t="shared" si="51"/>
        <v>0</v>
      </c>
      <c r="J126" s="33">
        <f t="shared" si="51"/>
        <v>0</v>
      </c>
      <c r="K126" s="134">
        <v>27</v>
      </c>
    </row>
    <row r="127" spans="1:11">
      <c r="A127" s="9"/>
      <c r="B127" s="12" t="s">
        <v>4</v>
      </c>
      <c r="C127" s="34">
        <f>SUM(D127:J127)</f>
        <v>548.20000000000005</v>
      </c>
      <c r="D127" s="34">
        <v>548.20000000000005</v>
      </c>
      <c r="E127" s="34">
        <v>0</v>
      </c>
      <c r="F127" s="27">
        <v>0</v>
      </c>
      <c r="G127" s="35">
        <v>0</v>
      </c>
      <c r="H127" s="35">
        <f t="shared" ref="H127:J128" si="52">SUM(G127)</f>
        <v>0</v>
      </c>
      <c r="I127" s="35">
        <f t="shared" si="52"/>
        <v>0</v>
      </c>
      <c r="J127" s="35">
        <f t="shared" si="52"/>
        <v>0</v>
      </c>
      <c r="K127" s="136"/>
    </row>
    <row r="128" spans="1:11">
      <c r="A128" s="9"/>
      <c r="B128" s="12" t="s">
        <v>5</v>
      </c>
      <c r="C128" s="34">
        <f>SUM(D128:J128)</f>
        <v>588</v>
      </c>
      <c r="D128" s="34">
        <v>588</v>
      </c>
      <c r="E128" s="34">
        <v>0</v>
      </c>
      <c r="F128" s="27">
        <v>0</v>
      </c>
      <c r="G128" s="35">
        <v>0</v>
      </c>
      <c r="H128" s="35">
        <f t="shared" si="52"/>
        <v>0</v>
      </c>
      <c r="I128" s="35">
        <f t="shared" si="52"/>
        <v>0</v>
      </c>
      <c r="J128" s="35">
        <f t="shared" si="52"/>
        <v>0</v>
      </c>
      <c r="K128" s="135"/>
    </row>
    <row r="129" spans="1:11" ht="17.25" customHeight="1">
      <c r="A129" s="127" t="s">
        <v>13</v>
      </c>
      <c r="B129" s="128"/>
      <c r="C129" s="128"/>
      <c r="D129" s="128"/>
      <c r="E129" s="128"/>
      <c r="F129" s="128"/>
      <c r="G129" s="128"/>
      <c r="H129" s="128"/>
      <c r="I129" s="128"/>
      <c r="J129" s="128"/>
      <c r="K129" s="129"/>
    </row>
    <row r="130" spans="1:11" ht="37.5" customHeight="1">
      <c r="A130" s="63"/>
      <c r="B130" s="62" t="s">
        <v>14</v>
      </c>
      <c r="C130" s="69">
        <f>SUM(D130:J130)</f>
        <v>57601.599999999991</v>
      </c>
      <c r="D130" s="69">
        <f>SUM(D131:D132)</f>
        <v>4991.8999999999996</v>
      </c>
      <c r="E130" s="69">
        <f t="shared" ref="E130:J130" si="53">SUM(E131:E132)</f>
        <v>11901.3</v>
      </c>
      <c r="F130" s="69">
        <f t="shared" si="53"/>
        <v>11065</v>
      </c>
      <c r="G130" s="69">
        <f t="shared" si="53"/>
        <v>7468.3</v>
      </c>
      <c r="H130" s="69">
        <f t="shared" si="53"/>
        <v>7391.7</v>
      </c>
      <c r="I130" s="69">
        <f t="shared" si="53"/>
        <v>7391.7</v>
      </c>
      <c r="J130" s="69">
        <f t="shared" si="53"/>
        <v>7391.7</v>
      </c>
      <c r="K130" s="143" t="s">
        <v>77</v>
      </c>
    </row>
    <row r="131" spans="1:11">
      <c r="A131" s="63"/>
      <c r="B131" s="59" t="s">
        <v>4</v>
      </c>
      <c r="C131" s="68">
        <f>SUM(D131:J131)</f>
        <v>54601.599999999991</v>
      </c>
      <c r="D131" s="68">
        <f>SUM(D135+D140+D144+D153+D147+D150)</f>
        <v>1991.9</v>
      </c>
      <c r="E131" s="68">
        <f t="shared" ref="E131:J131" si="54">SUM(E135+E140+E144+E153+E147+E150)</f>
        <v>11901.3</v>
      </c>
      <c r="F131" s="68">
        <f t="shared" si="54"/>
        <v>11065</v>
      </c>
      <c r="G131" s="68">
        <f t="shared" si="54"/>
        <v>7468.3</v>
      </c>
      <c r="H131" s="68">
        <f t="shared" si="54"/>
        <v>7391.7</v>
      </c>
      <c r="I131" s="68">
        <f t="shared" si="54"/>
        <v>7391.7</v>
      </c>
      <c r="J131" s="68">
        <f t="shared" si="54"/>
        <v>7391.7</v>
      </c>
      <c r="K131" s="144"/>
    </row>
    <row r="132" spans="1:11">
      <c r="A132" s="63"/>
      <c r="B132" s="78" t="s">
        <v>5</v>
      </c>
      <c r="C132" s="68">
        <f>SUM(D132:J132)</f>
        <v>3000</v>
      </c>
      <c r="D132" s="68">
        <f>SUM(D141+D136)</f>
        <v>3000</v>
      </c>
      <c r="E132" s="68">
        <f t="shared" ref="E132:J132" si="55">SUM(E141+E136)</f>
        <v>0</v>
      </c>
      <c r="F132" s="68">
        <f t="shared" si="55"/>
        <v>0</v>
      </c>
      <c r="G132" s="68">
        <f t="shared" si="55"/>
        <v>0</v>
      </c>
      <c r="H132" s="68">
        <f t="shared" si="55"/>
        <v>0</v>
      </c>
      <c r="I132" s="68">
        <f t="shared" si="55"/>
        <v>0</v>
      </c>
      <c r="J132" s="68">
        <f t="shared" si="55"/>
        <v>0</v>
      </c>
      <c r="K132" s="145"/>
    </row>
    <row r="133" spans="1:11" ht="31.5" customHeight="1">
      <c r="A133" s="118" t="s">
        <v>88</v>
      </c>
      <c r="B133" s="119"/>
      <c r="C133" s="119"/>
      <c r="D133" s="119"/>
      <c r="E133" s="119"/>
      <c r="F133" s="119"/>
      <c r="G133" s="119"/>
      <c r="H133" s="119"/>
      <c r="I133" s="119"/>
      <c r="J133" s="119"/>
      <c r="K133" s="120"/>
    </row>
    <row r="134" spans="1:11">
      <c r="A134" s="9"/>
      <c r="B134" s="11" t="s">
        <v>60</v>
      </c>
      <c r="C134" s="28">
        <f>SUM(D134:J134)</f>
        <v>16072.5</v>
      </c>
      <c r="D134" s="33">
        <f t="shared" ref="D134:J134" si="56">SUM(D135:D136)</f>
        <v>4200</v>
      </c>
      <c r="E134" s="33">
        <f t="shared" si="56"/>
        <v>1300</v>
      </c>
      <c r="F134" s="33">
        <f t="shared" si="56"/>
        <v>1500</v>
      </c>
      <c r="G134" s="33">
        <f t="shared" si="56"/>
        <v>2150</v>
      </c>
      <c r="H134" s="33">
        <f t="shared" si="56"/>
        <v>2307.5</v>
      </c>
      <c r="I134" s="33">
        <f t="shared" si="56"/>
        <v>2307.5</v>
      </c>
      <c r="J134" s="33">
        <f t="shared" si="56"/>
        <v>2307.5</v>
      </c>
      <c r="K134" s="134" t="s">
        <v>120</v>
      </c>
    </row>
    <row r="135" spans="1:11">
      <c r="A135" s="9"/>
      <c r="B135" s="12" t="s">
        <v>4</v>
      </c>
      <c r="C135" s="27">
        <f>SUM(D135:J135)</f>
        <v>13072.5</v>
      </c>
      <c r="D135" s="34">
        <v>1200</v>
      </c>
      <c r="E135" s="34">
        <v>1300</v>
      </c>
      <c r="F135" s="34">
        <v>1500</v>
      </c>
      <c r="G135" s="34">
        <v>2150</v>
      </c>
      <c r="H135" s="27">
        <v>2307.5</v>
      </c>
      <c r="I135" s="27">
        <f>SUM(H135)</f>
        <v>2307.5</v>
      </c>
      <c r="J135" s="27">
        <f>SUM(I135)</f>
        <v>2307.5</v>
      </c>
      <c r="K135" s="136"/>
    </row>
    <row r="136" spans="1:11">
      <c r="A136" s="9"/>
      <c r="B136" s="12" t="s">
        <v>5</v>
      </c>
      <c r="C136" s="27">
        <f>SUM(D136:J136)</f>
        <v>3000</v>
      </c>
      <c r="D136" s="34">
        <v>3000</v>
      </c>
      <c r="E136" s="34">
        <f t="shared" ref="E136:J136" si="57">SUM(E137)</f>
        <v>0</v>
      </c>
      <c r="F136" s="34">
        <f t="shared" si="57"/>
        <v>0</v>
      </c>
      <c r="G136" s="34">
        <f t="shared" si="57"/>
        <v>0</v>
      </c>
      <c r="H136" s="34">
        <f t="shared" si="57"/>
        <v>0</v>
      </c>
      <c r="I136" s="34">
        <f t="shared" si="57"/>
        <v>0</v>
      </c>
      <c r="J136" s="34">
        <f t="shared" si="57"/>
        <v>0</v>
      </c>
      <c r="K136" s="135"/>
    </row>
    <row r="137" spans="1:11">
      <c r="A137" s="4"/>
      <c r="B137" s="59" t="s">
        <v>68</v>
      </c>
      <c r="C137" s="27">
        <f>SUM(D137:J137)</f>
        <v>0</v>
      </c>
      <c r="D137" s="51">
        <v>0</v>
      </c>
      <c r="E137" s="27">
        <v>0</v>
      </c>
      <c r="F137" s="27">
        <v>0</v>
      </c>
      <c r="G137" s="35">
        <f>SUM(F137)</f>
        <v>0</v>
      </c>
      <c r="H137" s="35">
        <f>SUM(G137)</f>
        <v>0</v>
      </c>
      <c r="I137" s="35">
        <f>SUM(H137)</f>
        <v>0</v>
      </c>
      <c r="J137" s="35">
        <f>SUM(I137)</f>
        <v>0</v>
      </c>
      <c r="K137" s="54"/>
    </row>
    <row r="138" spans="1:11" ht="28.5" customHeight="1">
      <c r="A138" s="130" t="s">
        <v>89</v>
      </c>
      <c r="B138" s="119"/>
      <c r="C138" s="119"/>
      <c r="D138" s="119"/>
      <c r="E138" s="119"/>
      <c r="F138" s="119"/>
      <c r="G138" s="119"/>
      <c r="H138" s="119"/>
      <c r="I138" s="119"/>
      <c r="J138" s="119"/>
      <c r="K138" s="120"/>
    </row>
    <row r="139" spans="1:11">
      <c r="A139" s="9"/>
      <c r="B139" s="11" t="s">
        <v>15</v>
      </c>
      <c r="C139" s="33">
        <f>SUM(C140:C141)</f>
        <v>27099.4</v>
      </c>
      <c r="D139" s="33">
        <f>SUM(D140:D141)</f>
        <v>411.9</v>
      </c>
      <c r="E139" s="33">
        <f t="shared" ref="E139:J139" si="58">SUM(E140:E141)</f>
        <v>1400</v>
      </c>
      <c r="F139" s="33">
        <f t="shared" si="58"/>
        <v>5000</v>
      </c>
      <c r="G139" s="33">
        <f t="shared" si="58"/>
        <v>5250</v>
      </c>
      <c r="H139" s="33">
        <f t="shared" si="58"/>
        <v>5012.5</v>
      </c>
      <c r="I139" s="33">
        <f t="shared" si="58"/>
        <v>5012.5</v>
      </c>
      <c r="J139" s="33">
        <f t="shared" si="58"/>
        <v>5012.5</v>
      </c>
      <c r="K139" s="134">
        <v>27</v>
      </c>
    </row>
    <row r="140" spans="1:11">
      <c r="A140" s="9"/>
      <c r="B140" s="12" t="s">
        <v>4</v>
      </c>
      <c r="C140" s="34">
        <f>SUM(D140:J140)</f>
        <v>27099.4</v>
      </c>
      <c r="D140" s="34">
        <v>411.9</v>
      </c>
      <c r="E140" s="34">
        <v>1400</v>
      </c>
      <c r="F140" s="27">
        <v>5000</v>
      </c>
      <c r="G140" s="35">
        <v>5250</v>
      </c>
      <c r="H140" s="35">
        <v>5012.5</v>
      </c>
      <c r="I140" s="35">
        <f t="shared" ref="H140:J141" si="59">SUM(H140)</f>
        <v>5012.5</v>
      </c>
      <c r="J140" s="35">
        <f t="shared" si="59"/>
        <v>5012.5</v>
      </c>
      <c r="K140" s="136"/>
    </row>
    <row r="141" spans="1:11">
      <c r="A141" s="9"/>
      <c r="B141" s="12" t="s">
        <v>5</v>
      </c>
      <c r="C141" s="34">
        <f>SUM(D141:J141)</f>
        <v>0</v>
      </c>
      <c r="D141" s="34">
        <v>0</v>
      </c>
      <c r="E141" s="34">
        <v>0</v>
      </c>
      <c r="F141" s="27">
        <v>0</v>
      </c>
      <c r="G141" s="35">
        <v>0</v>
      </c>
      <c r="H141" s="35">
        <f t="shared" si="59"/>
        <v>0</v>
      </c>
      <c r="I141" s="35">
        <f t="shared" si="59"/>
        <v>0</v>
      </c>
      <c r="J141" s="35">
        <f t="shared" si="59"/>
        <v>0</v>
      </c>
      <c r="K141" s="135"/>
    </row>
    <row r="142" spans="1:11">
      <c r="A142" s="118" t="s">
        <v>90</v>
      </c>
      <c r="B142" s="119"/>
      <c r="C142" s="119"/>
      <c r="D142" s="119"/>
      <c r="E142" s="119"/>
      <c r="F142" s="119"/>
      <c r="G142" s="119"/>
      <c r="H142" s="119"/>
      <c r="I142" s="119"/>
      <c r="J142" s="119"/>
      <c r="K142" s="120"/>
    </row>
    <row r="143" spans="1:11">
      <c r="A143" s="9"/>
      <c r="B143" s="11" t="s">
        <v>15</v>
      </c>
      <c r="C143" s="38">
        <f>SUM(D143:J143)</f>
        <v>380</v>
      </c>
      <c r="D143" s="36">
        <f>SUM(D144)</f>
        <v>380</v>
      </c>
      <c r="E143" s="36">
        <f t="shared" ref="E143:J143" si="60">SUM(E144)</f>
        <v>0</v>
      </c>
      <c r="F143" s="36">
        <f t="shared" si="60"/>
        <v>0</v>
      </c>
      <c r="G143" s="36">
        <f t="shared" si="60"/>
        <v>0</v>
      </c>
      <c r="H143" s="36">
        <f t="shared" si="60"/>
        <v>0</v>
      </c>
      <c r="I143" s="36">
        <f t="shared" si="60"/>
        <v>0</v>
      </c>
      <c r="J143" s="36">
        <f t="shared" si="60"/>
        <v>0</v>
      </c>
      <c r="K143" s="134">
        <v>29</v>
      </c>
    </row>
    <row r="144" spans="1:11">
      <c r="A144" s="44"/>
      <c r="B144" s="48" t="s">
        <v>4</v>
      </c>
      <c r="C144" s="96">
        <f>SUM(D144:J144)</f>
        <v>380</v>
      </c>
      <c r="D144" s="97">
        <v>380</v>
      </c>
      <c r="E144" s="97">
        <v>0</v>
      </c>
      <c r="F144" s="94">
        <v>0</v>
      </c>
      <c r="G144" s="94">
        <f>SUM(F144)</f>
        <v>0</v>
      </c>
      <c r="H144" s="94">
        <f>SUM(G144)</f>
        <v>0</v>
      </c>
      <c r="I144" s="94">
        <f>SUM(H144)</f>
        <v>0</v>
      </c>
      <c r="J144" s="94">
        <f>SUM(I144)</f>
        <v>0</v>
      </c>
      <c r="K144" s="136"/>
    </row>
    <row r="145" spans="1:11" ht="17.25" customHeight="1">
      <c r="A145" s="118" t="s">
        <v>91</v>
      </c>
      <c r="B145" s="119"/>
      <c r="C145" s="119"/>
      <c r="D145" s="119"/>
      <c r="E145" s="119"/>
      <c r="F145" s="119"/>
      <c r="G145" s="119"/>
      <c r="H145" s="119"/>
      <c r="I145" s="119"/>
      <c r="J145" s="119"/>
      <c r="K145" s="120"/>
    </row>
    <row r="146" spans="1:11">
      <c r="A146" s="9"/>
      <c r="B146" s="11" t="s">
        <v>15</v>
      </c>
      <c r="C146" s="38">
        <f>SUM(D146:J146)</f>
        <v>8939.7000000000007</v>
      </c>
      <c r="D146" s="36">
        <f>SUM(D147)</f>
        <v>0</v>
      </c>
      <c r="E146" s="36">
        <f t="shared" ref="E146:J146" si="61">SUM(E147)</f>
        <v>5939.7</v>
      </c>
      <c r="F146" s="36">
        <f t="shared" si="61"/>
        <v>3000</v>
      </c>
      <c r="G146" s="36">
        <f t="shared" si="61"/>
        <v>0</v>
      </c>
      <c r="H146" s="36">
        <f t="shared" si="61"/>
        <v>0</v>
      </c>
      <c r="I146" s="36">
        <f t="shared" si="61"/>
        <v>0</v>
      </c>
      <c r="J146" s="36">
        <f t="shared" si="61"/>
        <v>0</v>
      </c>
      <c r="K146" s="134">
        <v>30</v>
      </c>
    </row>
    <row r="147" spans="1:11">
      <c r="A147" s="9"/>
      <c r="B147" s="48" t="s">
        <v>4</v>
      </c>
      <c r="C147" s="96">
        <f>SUM(D147:J147)</f>
        <v>8939.7000000000007</v>
      </c>
      <c r="D147" s="97">
        <v>0</v>
      </c>
      <c r="E147" s="97">
        <v>5939.7</v>
      </c>
      <c r="F147" s="94">
        <v>3000</v>
      </c>
      <c r="G147" s="94">
        <v>0</v>
      </c>
      <c r="H147" s="94">
        <f>SUM(G147)</f>
        <v>0</v>
      </c>
      <c r="I147" s="94">
        <f>SUM(H147)</f>
        <v>0</v>
      </c>
      <c r="J147" s="94">
        <f>SUM(I147)</f>
        <v>0</v>
      </c>
      <c r="K147" s="135"/>
    </row>
    <row r="148" spans="1:11">
      <c r="A148" s="118" t="s">
        <v>92</v>
      </c>
      <c r="B148" s="119"/>
      <c r="C148" s="119"/>
      <c r="D148" s="119"/>
      <c r="E148" s="119"/>
      <c r="F148" s="119"/>
      <c r="G148" s="119"/>
      <c r="H148" s="119"/>
      <c r="I148" s="119"/>
      <c r="J148" s="119"/>
      <c r="K148" s="120"/>
    </row>
    <row r="149" spans="1:11">
      <c r="A149" s="9"/>
      <c r="B149" s="11" t="s">
        <v>15</v>
      </c>
      <c r="C149" s="38">
        <f>SUM(D149:J149)</f>
        <v>4500</v>
      </c>
      <c r="D149" s="36">
        <f>SUM(D150)</f>
        <v>0</v>
      </c>
      <c r="E149" s="36">
        <f t="shared" ref="E149:J149" si="62">SUM(E150)</f>
        <v>3000</v>
      </c>
      <c r="F149" s="36">
        <f t="shared" si="62"/>
        <v>1500</v>
      </c>
      <c r="G149" s="36">
        <f t="shared" si="62"/>
        <v>0</v>
      </c>
      <c r="H149" s="36">
        <f t="shared" si="62"/>
        <v>0</v>
      </c>
      <c r="I149" s="36">
        <f t="shared" si="62"/>
        <v>0</v>
      </c>
      <c r="J149" s="36">
        <f t="shared" si="62"/>
        <v>0</v>
      </c>
      <c r="K149" s="151" t="s">
        <v>121</v>
      </c>
    </row>
    <row r="150" spans="1:11">
      <c r="A150" s="9"/>
      <c r="B150" s="48" t="s">
        <v>4</v>
      </c>
      <c r="C150" s="96">
        <f>SUM(D150:J150)</f>
        <v>4500</v>
      </c>
      <c r="D150" s="97">
        <v>0</v>
      </c>
      <c r="E150" s="97">
        <v>3000</v>
      </c>
      <c r="F150" s="94">
        <v>1500</v>
      </c>
      <c r="G150" s="94">
        <v>0</v>
      </c>
      <c r="H150" s="94">
        <f>SUM(G150)</f>
        <v>0</v>
      </c>
      <c r="I150" s="94">
        <f>SUM(H150)</f>
        <v>0</v>
      </c>
      <c r="J150" s="94">
        <f>SUM(I150)</f>
        <v>0</v>
      </c>
      <c r="K150" s="152"/>
    </row>
    <row r="151" spans="1:11">
      <c r="A151" s="118" t="s">
        <v>93</v>
      </c>
      <c r="B151" s="119"/>
      <c r="C151" s="119"/>
      <c r="D151" s="119"/>
      <c r="E151" s="119"/>
      <c r="F151" s="119"/>
      <c r="G151" s="119"/>
      <c r="H151" s="119"/>
      <c r="I151" s="119"/>
      <c r="J151" s="119"/>
      <c r="K151" s="120"/>
    </row>
    <row r="152" spans="1:11">
      <c r="A152" s="9"/>
      <c r="B152" s="11" t="s">
        <v>15</v>
      </c>
      <c r="C152" s="38">
        <f>SUM(D152:J152)</f>
        <v>610.00000000000011</v>
      </c>
      <c r="D152" s="36">
        <f>SUM(D153)</f>
        <v>0</v>
      </c>
      <c r="E152" s="36">
        <f t="shared" ref="E152:J152" si="63">SUM(E153)</f>
        <v>261.60000000000002</v>
      </c>
      <c r="F152" s="36">
        <f t="shared" si="63"/>
        <v>65</v>
      </c>
      <c r="G152" s="36">
        <f t="shared" si="63"/>
        <v>68.3</v>
      </c>
      <c r="H152" s="36">
        <f t="shared" si="63"/>
        <v>71.7</v>
      </c>
      <c r="I152" s="36">
        <f t="shared" si="63"/>
        <v>71.7</v>
      </c>
      <c r="J152" s="36">
        <f t="shared" si="63"/>
        <v>71.7</v>
      </c>
      <c r="K152" s="134">
        <v>34.35</v>
      </c>
    </row>
    <row r="153" spans="1:11">
      <c r="A153" s="9"/>
      <c r="B153" s="12" t="s">
        <v>4</v>
      </c>
      <c r="C153" s="39">
        <f>SUM(D153:J153)</f>
        <v>610.00000000000011</v>
      </c>
      <c r="D153" s="37">
        <v>0</v>
      </c>
      <c r="E153" s="37">
        <v>261.60000000000002</v>
      </c>
      <c r="F153" s="35">
        <v>65</v>
      </c>
      <c r="G153" s="35">
        <v>68.3</v>
      </c>
      <c r="H153" s="35">
        <v>71.7</v>
      </c>
      <c r="I153" s="35">
        <f>SUM(H153)</f>
        <v>71.7</v>
      </c>
      <c r="J153" s="35">
        <f>SUM(I153)</f>
        <v>71.7</v>
      </c>
      <c r="K153" s="136"/>
    </row>
    <row r="154" spans="1:11" ht="14.25" customHeight="1">
      <c r="A154" s="146" t="s">
        <v>21</v>
      </c>
      <c r="B154" s="147"/>
      <c r="C154" s="147"/>
      <c r="D154" s="147"/>
      <c r="E154" s="147"/>
      <c r="F154" s="147"/>
      <c r="G154" s="147"/>
      <c r="H154" s="147"/>
      <c r="I154" s="147"/>
      <c r="J154" s="147"/>
      <c r="K154" s="148"/>
    </row>
    <row r="155" spans="1:11" ht="27">
      <c r="A155" s="63"/>
      <c r="B155" s="62" t="s">
        <v>40</v>
      </c>
      <c r="C155" s="64">
        <f>SUM(C156:C156)</f>
        <v>3915.9999999999995</v>
      </c>
      <c r="D155" s="64">
        <f>SUM(D156)</f>
        <v>774.1</v>
      </c>
      <c r="E155" s="64">
        <f t="shared" ref="E155:J155" si="64">SUM(E156)</f>
        <v>881.1</v>
      </c>
      <c r="F155" s="64">
        <f t="shared" si="64"/>
        <v>300</v>
      </c>
      <c r="G155" s="64">
        <f t="shared" si="64"/>
        <v>472.5</v>
      </c>
      <c r="H155" s="64">
        <f t="shared" si="64"/>
        <v>496.1</v>
      </c>
      <c r="I155" s="64">
        <f t="shared" si="64"/>
        <v>496.1</v>
      </c>
      <c r="J155" s="64">
        <f t="shared" si="64"/>
        <v>496.1</v>
      </c>
      <c r="K155" s="113" t="s">
        <v>77</v>
      </c>
    </row>
    <row r="156" spans="1:11">
      <c r="A156" s="63"/>
      <c r="B156" s="59" t="s">
        <v>4</v>
      </c>
      <c r="C156" s="60">
        <f>SUM(D156:J156)</f>
        <v>3915.9999999999995</v>
      </c>
      <c r="D156" s="60">
        <f>SUM(D168)</f>
        <v>774.1</v>
      </c>
      <c r="E156" s="60">
        <f t="shared" ref="E156:J156" si="65">SUM(E168)</f>
        <v>881.1</v>
      </c>
      <c r="F156" s="60">
        <f t="shared" si="65"/>
        <v>300</v>
      </c>
      <c r="G156" s="60">
        <f t="shared" si="65"/>
        <v>472.5</v>
      </c>
      <c r="H156" s="60">
        <f t="shared" si="65"/>
        <v>496.1</v>
      </c>
      <c r="I156" s="60">
        <f t="shared" si="65"/>
        <v>496.1</v>
      </c>
      <c r="J156" s="60">
        <f t="shared" si="65"/>
        <v>496.1</v>
      </c>
      <c r="K156" s="115"/>
    </row>
    <row r="157" spans="1:11" ht="15" customHeight="1">
      <c r="A157" s="127" t="s">
        <v>10</v>
      </c>
      <c r="B157" s="128"/>
      <c r="C157" s="128"/>
      <c r="D157" s="128"/>
      <c r="E157" s="128"/>
      <c r="F157" s="128"/>
      <c r="G157" s="128"/>
      <c r="H157" s="128"/>
      <c r="I157" s="128"/>
      <c r="J157" s="128"/>
      <c r="K157" s="129"/>
    </row>
    <row r="158" spans="1:11" ht="40.5">
      <c r="A158" s="63"/>
      <c r="B158" s="62" t="s">
        <v>36</v>
      </c>
      <c r="C158" s="70">
        <v>0</v>
      </c>
      <c r="D158" s="70">
        <v>0</v>
      </c>
      <c r="E158" s="70">
        <v>0</v>
      </c>
      <c r="F158" s="70">
        <v>0</v>
      </c>
      <c r="G158" s="70">
        <v>0</v>
      </c>
      <c r="H158" s="70">
        <v>0</v>
      </c>
      <c r="I158" s="71">
        <v>0</v>
      </c>
      <c r="J158" s="71">
        <v>0</v>
      </c>
      <c r="K158" s="149" t="s">
        <v>77</v>
      </c>
    </row>
    <row r="159" spans="1:11">
      <c r="A159" s="63"/>
      <c r="B159" s="59" t="s">
        <v>4</v>
      </c>
      <c r="C159" s="72">
        <v>0</v>
      </c>
      <c r="D159" s="72">
        <v>0</v>
      </c>
      <c r="E159" s="72">
        <v>0</v>
      </c>
      <c r="F159" s="72">
        <v>0</v>
      </c>
      <c r="G159" s="72">
        <v>0</v>
      </c>
      <c r="H159" s="72">
        <v>0</v>
      </c>
      <c r="I159" s="72">
        <v>0</v>
      </c>
      <c r="J159" s="72">
        <v>0</v>
      </c>
      <c r="K159" s="150"/>
    </row>
    <row r="160" spans="1:11" ht="15" customHeight="1">
      <c r="A160" s="124" t="s">
        <v>11</v>
      </c>
      <c r="B160" s="125"/>
      <c r="C160" s="125"/>
      <c r="D160" s="125"/>
      <c r="E160" s="125"/>
      <c r="F160" s="125"/>
      <c r="G160" s="125"/>
      <c r="H160" s="125"/>
      <c r="I160" s="125"/>
      <c r="J160" s="125"/>
      <c r="K160" s="126"/>
    </row>
    <row r="161" spans="1:11" ht="51" customHeight="1">
      <c r="A161" s="9"/>
      <c r="B161" s="11" t="s">
        <v>38</v>
      </c>
      <c r="C161" s="21">
        <f>SUM(C162)</f>
        <v>0</v>
      </c>
      <c r="D161" s="21">
        <f t="shared" ref="D161:J161" si="66">SUM(D162)</f>
        <v>0</v>
      </c>
      <c r="E161" s="21">
        <f t="shared" si="66"/>
        <v>0</v>
      </c>
      <c r="F161" s="21">
        <f t="shared" si="66"/>
        <v>0</v>
      </c>
      <c r="G161" s="21">
        <f t="shared" si="66"/>
        <v>0</v>
      </c>
      <c r="H161" s="21">
        <f t="shared" si="66"/>
        <v>0</v>
      </c>
      <c r="I161" s="21">
        <f t="shared" si="66"/>
        <v>0</v>
      </c>
      <c r="J161" s="21">
        <f t="shared" si="66"/>
        <v>0</v>
      </c>
      <c r="K161" s="134" t="s">
        <v>77</v>
      </c>
    </row>
    <row r="162" spans="1:11">
      <c r="A162" s="9"/>
      <c r="B162" s="17" t="s">
        <v>4</v>
      </c>
      <c r="C162" s="19">
        <v>0</v>
      </c>
      <c r="D162" s="19">
        <v>0</v>
      </c>
      <c r="E162" s="19">
        <v>0</v>
      </c>
      <c r="F162" s="19">
        <v>0</v>
      </c>
      <c r="G162" s="19">
        <v>0</v>
      </c>
      <c r="H162" s="19">
        <v>0</v>
      </c>
      <c r="I162" s="19">
        <v>0</v>
      </c>
      <c r="J162" s="19">
        <v>0</v>
      </c>
      <c r="K162" s="135"/>
    </row>
    <row r="163" spans="1:11" ht="12" customHeight="1">
      <c r="A163" s="124" t="s">
        <v>12</v>
      </c>
      <c r="B163" s="125"/>
      <c r="C163" s="125"/>
      <c r="D163" s="125"/>
      <c r="E163" s="125"/>
      <c r="F163" s="125"/>
      <c r="G163" s="125"/>
      <c r="H163" s="125"/>
      <c r="I163" s="125"/>
      <c r="J163" s="125"/>
      <c r="K163" s="126"/>
    </row>
    <row r="164" spans="1:11">
      <c r="A164" s="10"/>
      <c r="B164" s="11" t="s">
        <v>39</v>
      </c>
      <c r="C164" s="22">
        <f>SUM(A166)</f>
        <v>0</v>
      </c>
      <c r="D164" s="22">
        <v>0</v>
      </c>
      <c r="E164" s="22">
        <v>0</v>
      </c>
      <c r="F164" s="22">
        <v>0</v>
      </c>
      <c r="G164" s="22">
        <v>0</v>
      </c>
      <c r="H164" s="22">
        <v>0</v>
      </c>
      <c r="I164" s="22">
        <v>0</v>
      </c>
      <c r="J164" s="22">
        <v>0</v>
      </c>
      <c r="K164" s="131" t="s">
        <v>77</v>
      </c>
    </row>
    <row r="165" spans="1:11">
      <c r="A165" s="9"/>
      <c r="B165" s="17" t="s">
        <v>4</v>
      </c>
      <c r="C165" s="19">
        <v>0</v>
      </c>
      <c r="D165" s="19">
        <v>0</v>
      </c>
      <c r="E165" s="19">
        <v>0</v>
      </c>
      <c r="F165" s="19">
        <v>0</v>
      </c>
      <c r="G165" s="19">
        <v>0</v>
      </c>
      <c r="H165" s="19">
        <v>0</v>
      </c>
      <c r="I165" s="19">
        <v>0</v>
      </c>
      <c r="J165" s="19">
        <v>0</v>
      </c>
      <c r="K165" s="133"/>
    </row>
    <row r="166" spans="1:11" ht="12" customHeight="1">
      <c r="A166" s="124" t="s">
        <v>13</v>
      </c>
      <c r="B166" s="125"/>
      <c r="C166" s="125"/>
      <c r="D166" s="125"/>
      <c r="E166" s="125"/>
      <c r="F166" s="125"/>
      <c r="G166" s="125"/>
      <c r="H166" s="125"/>
      <c r="I166" s="125"/>
      <c r="J166" s="125"/>
      <c r="K166" s="126"/>
    </row>
    <row r="167" spans="1:11">
      <c r="A167" s="73"/>
      <c r="B167" s="62" t="s">
        <v>19</v>
      </c>
      <c r="C167" s="64">
        <f t="shared" ref="C167:J167" si="67">SUM(C168:C168)</f>
        <v>3915.9999999999995</v>
      </c>
      <c r="D167" s="64">
        <f t="shared" si="67"/>
        <v>774.1</v>
      </c>
      <c r="E167" s="64">
        <f t="shared" si="67"/>
        <v>881.1</v>
      </c>
      <c r="F167" s="64">
        <f t="shared" si="67"/>
        <v>300</v>
      </c>
      <c r="G167" s="64">
        <f t="shared" si="67"/>
        <v>472.5</v>
      </c>
      <c r="H167" s="64">
        <f t="shared" si="67"/>
        <v>496.1</v>
      </c>
      <c r="I167" s="64">
        <f t="shared" si="67"/>
        <v>496.1</v>
      </c>
      <c r="J167" s="64">
        <f t="shared" si="67"/>
        <v>496.1</v>
      </c>
      <c r="K167" s="154" t="s">
        <v>77</v>
      </c>
    </row>
    <row r="168" spans="1:11">
      <c r="A168" s="63"/>
      <c r="B168" s="59" t="s">
        <v>4</v>
      </c>
      <c r="C168" s="60">
        <f>SUM(D168:J168)</f>
        <v>3915.9999999999995</v>
      </c>
      <c r="D168" s="60">
        <f>SUM(D171)</f>
        <v>774.1</v>
      </c>
      <c r="E168" s="60">
        <f t="shared" ref="E168:J168" si="68">SUM(E171)</f>
        <v>881.1</v>
      </c>
      <c r="F168" s="60">
        <f t="shared" si="68"/>
        <v>300</v>
      </c>
      <c r="G168" s="60">
        <f t="shared" si="68"/>
        <v>472.5</v>
      </c>
      <c r="H168" s="60">
        <f t="shared" si="68"/>
        <v>496.1</v>
      </c>
      <c r="I168" s="60">
        <f t="shared" si="68"/>
        <v>496.1</v>
      </c>
      <c r="J168" s="60">
        <f t="shared" si="68"/>
        <v>496.1</v>
      </c>
      <c r="K168" s="155"/>
    </row>
    <row r="169" spans="1:11" ht="12.75" customHeight="1">
      <c r="A169" s="118" t="s">
        <v>100</v>
      </c>
      <c r="B169" s="119"/>
      <c r="C169" s="119"/>
      <c r="D169" s="119"/>
      <c r="E169" s="119"/>
      <c r="F169" s="119"/>
      <c r="G169" s="119"/>
      <c r="H169" s="119"/>
      <c r="I169" s="119"/>
      <c r="J169" s="119"/>
      <c r="K169" s="120"/>
    </row>
    <row r="170" spans="1:11">
      <c r="A170" s="10"/>
      <c r="B170" s="11" t="s">
        <v>39</v>
      </c>
      <c r="C170" s="28">
        <f>SUM(D170:J170)</f>
        <v>3915.9999999999995</v>
      </c>
      <c r="D170" s="28">
        <f>SUM(D171)</f>
        <v>774.1</v>
      </c>
      <c r="E170" s="28">
        <f t="shared" ref="E170:J170" si="69">SUM(E171)</f>
        <v>881.1</v>
      </c>
      <c r="F170" s="28">
        <f t="shared" si="69"/>
        <v>300</v>
      </c>
      <c r="G170" s="28">
        <f t="shared" si="69"/>
        <v>472.5</v>
      </c>
      <c r="H170" s="28">
        <f t="shared" si="69"/>
        <v>496.1</v>
      </c>
      <c r="I170" s="28">
        <f t="shared" si="69"/>
        <v>496.1</v>
      </c>
      <c r="J170" s="28">
        <f t="shared" si="69"/>
        <v>496.1</v>
      </c>
      <c r="K170" s="131">
        <v>39</v>
      </c>
    </row>
    <row r="171" spans="1:11">
      <c r="A171" s="44"/>
      <c r="B171" s="48" t="s">
        <v>4</v>
      </c>
      <c r="C171" s="53">
        <f>SUM(D171:J171)</f>
        <v>3915.9999999999995</v>
      </c>
      <c r="D171" s="27">
        <v>774.1</v>
      </c>
      <c r="E171" s="27">
        <v>881.1</v>
      </c>
      <c r="F171" s="27">
        <v>300</v>
      </c>
      <c r="G171" s="27">
        <v>472.5</v>
      </c>
      <c r="H171" s="27">
        <v>496.1</v>
      </c>
      <c r="I171" s="27">
        <f>SUM(H171)</f>
        <v>496.1</v>
      </c>
      <c r="J171" s="27">
        <f>SUM(I171)</f>
        <v>496.1</v>
      </c>
      <c r="K171" s="132"/>
    </row>
    <row r="172" spans="1:11" ht="18" customHeight="1">
      <c r="A172" s="146" t="s">
        <v>83</v>
      </c>
      <c r="B172" s="147"/>
      <c r="C172" s="147"/>
      <c r="D172" s="147"/>
      <c r="E172" s="147"/>
      <c r="F172" s="147"/>
      <c r="G172" s="147"/>
      <c r="H172" s="147"/>
      <c r="I172" s="147"/>
      <c r="J172" s="147"/>
      <c r="K172" s="148"/>
    </row>
    <row r="173" spans="1:11" ht="27">
      <c r="A173" s="63"/>
      <c r="B173" s="62" t="s">
        <v>41</v>
      </c>
      <c r="C173" s="74">
        <f>SUM(C174:C176)</f>
        <v>511623.6</v>
      </c>
      <c r="D173" s="74">
        <f t="shared" ref="D173:J173" si="70">SUM(D174:D176)</f>
        <v>223750</v>
      </c>
      <c r="E173" s="74">
        <f t="shared" si="70"/>
        <v>267685.30000000005</v>
      </c>
      <c r="F173" s="74">
        <f t="shared" si="70"/>
        <v>20188.3</v>
      </c>
      <c r="G173" s="75">
        <f t="shared" si="70"/>
        <v>0</v>
      </c>
      <c r="H173" s="75">
        <f t="shared" si="70"/>
        <v>0</v>
      </c>
      <c r="I173" s="75">
        <f t="shared" si="70"/>
        <v>0</v>
      </c>
      <c r="J173" s="75">
        <f t="shared" si="70"/>
        <v>0</v>
      </c>
      <c r="K173" s="113" t="s">
        <v>77</v>
      </c>
    </row>
    <row r="174" spans="1:11">
      <c r="A174" s="63"/>
      <c r="B174" s="59" t="s">
        <v>4</v>
      </c>
      <c r="C174" s="60">
        <f>SUM(D174:J174)</f>
        <v>110204.6</v>
      </c>
      <c r="D174" s="60">
        <f>SUM(D179+D197)</f>
        <v>40275</v>
      </c>
      <c r="E174" s="60">
        <f t="shared" ref="E174:J174" si="71">SUM(E179+E197)</f>
        <v>49741.3</v>
      </c>
      <c r="F174" s="60">
        <f t="shared" si="71"/>
        <v>20188.3</v>
      </c>
      <c r="G174" s="60">
        <f t="shared" si="71"/>
        <v>0</v>
      </c>
      <c r="H174" s="60">
        <f t="shared" si="71"/>
        <v>0</v>
      </c>
      <c r="I174" s="60">
        <f t="shared" si="71"/>
        <v>0</v>
      </c>
      <c r="J174" s="60">
        <f t="shared" si="71"/>
        <v>0</v>
      </c>
      <c r="K174" s="114"/>
    </row>
    <row r="175" spans="1:11">
      <c r="A175" s="63"/>
      <c r="B175" s="59" t="s">
        <v>5</v>
      </c>
      <c r="C175" s="60">
        <f>SUM(D175:J175)</f>
        <v>233101.4</v>
      </c>
      <c r="D175" s="60">
        <f>SUM(D180)</f>
        <v>101657</v>
      </c>
      <c r="E175" s="60">
        <f t="shared" ref="E175:J175" si="72">SUM(E180)</f>
        <v>131444.4</v>
      </c>
      <c r="F175" s="60">
        <f t="shared" si="72"/>
        <v>0</v>
      </c>
      <c r="G175" s="76">
        <f t="shared" si="72"/>
        <v>0</v>
      </c>
      <c r="H175" s="76">
        <f t="shared" si="72"/>
        <v>0</v>
      </c>
      <c r="I175" s="76">
        <f t="shared" si="72"/>
        <v>0</v>
      </c>
      <c r="J175" s="76">
        <f t="shared" si="72"/>
        <v>0</v>
      </c>
      <c r="K175" s="114"/>
    </row>
    <row r="176" spans="1:11">
      <c r="A176" s="63"/>
      <c r="B176" s="59" t="s">
        <v>68</v>
      </c>
      <c r="C176" s="60">
        <f>SUM(D176:J176)</f>
        <v>168317.6</v>
      </c>
      <c r="D176" s="60">
        <f>SUM(D181)</f>
        <v>81818</v>
      </c>
      <c r="E176" s="60">
        <f t="shared" ref="E176:J176" si="73">SUM(E181)</f>
        <v>86499.6</v>
      </c>
      <c r="F176" s="60">
        <f t="shared" si="73"/>
        <v>0</v>
      </c>
      <c r="G176" s="76">
        <f t="shared" si="73"/>
        <v>0</v>
      </c>
      <c r="H176" s="76">
        <f t="shared" si="73"/>
        <v>0</v>
      </c>
      <c r="I176" s="76">
        <f t="shared" si="73"/>
        <v>0</v>
      </c>
      <c r="J176" s="76">
        <f t="shared" si="73"/>
        <v>0</v>
      </c>
      <c r="K176" s="115"/>
    </row>
    <row r="177" spans="1:11" ht="15" customHeight="1">
      <c r="A177" s="127" t="s">
        <v>10</v>
      </c>
      <c r="B177" s="128"/>
      <c r="C177" s="128"/>
      <c r="D177" s="128"/>
      <c r="E177" s="128"/>
      <c r="F177" s="128"/>
      <c r="G177" s="128"/>
      <c r="H177" s="128"/>
      <c r="I177" s="128"/>
      <c r="J177" s="128"/>
      <c r="K177" s="129"/>
    </row>
    <row r="178" spans="1:11" ht="40.5">
      <c r="A178" s="63"/>
      <c r="B178" s="62" t="s">
        <v>36</v>
      </c>
      <c r="C178" s="74">
        <f>SUM(C179:C181)</f>
        <v>507323.6</v>
      </c>
      <c r="D178" s="74">
        <f>SUM(D179:D181)</f>
        <v>223750</v>
      </c>
      <c r="E178" s="74">
        <f t="shared" ref="E178:J178" si="74">SUM(E179:E181)</f>
        <v>265785.30000000005</v>
      </c>
      <c r="F178" s="74">
        <f t="shared" si="74"/>
        <v>17788.3</v>
      </c>
      <c r="G178" s="75">
        <f t="shared" si="74"/>
        <v>0</v>
      </c>
      <c r="H178" s="75">
        <f t="shared" si="74"/>
        <v>0</v>
      </c>
      <c r="I178" s="75">
        <f t="shared" si="74"/>
        <v>0</v>
      </c>
      <c r="J178" s="75">
        <f t="shared" si="74"/>
        <v>0</v>
      </c>
      <c r="K178" s="149" t="s">
        <v>77</v>
      </c>
    </row>
    <row r="179" spans="1:11">
      <c r="A179" s="63"/>
      <c r="B179" s="59" t="s">
        <v>4</v>
      </c>
      <c r="C179" s="60">
        <f>SUM(D179:J179)</f>
        <v>105904.6</v>
      </c>
      <c r="D179" s="60">
        <f>SUM(D192)</f>
        <v>40275</v>
      </c>
      <c r="E179" s="60">
        <f t="shared" ref="E179:J179" si="75">SUM(E192)</f>
        <v>47841.3</v>
      </c>
      <c r="F179" s="60">
        <f t="shared" si="75"/>
        <v>17788.3</v>
      </c>
      <c r="G179" s="60">
        <f t="shared" si="75"/>
        <v>0</v>
      </c>
      <c r="H179" s="60">
        <f t="shared" si="75"/>
        <v>0</v>
      </c>
      <c r="I179" s="60">
        <f t="shared" si="75"/>
        <v>0</v>
      </c>
      <c r="J179" s="60">
        <f t="shared" si="75"/>
        <v>0</v>
      </c>
      <c r="K179" s="160"/>
    </row>
    <row r="180" spans="1:11">
      <c r="A180" s="63"/>
      <c r="B180" s="59" t="s">
        <v>5</v>
      </c>
      <c r="C180" s="60">
        <f>SUM(D180:J180)</f>
        <v>233101.4</v>
      </c>
      <c r="D180" s="60">
        <f>SUM(D193)</f>
        <v>101657</v>
      </c>
      <c r="E180" s="60">
        <f t="shared" ref="E180:J180" si="76">SUM(E193)</f>
        <v>131444.4</v>
      </c>
      <c r="F180" s="60">
        <f t="shared" si="76"/>
        <v>0</v>
      </c>
      <c r="G180" s="60">
        <f t="shared" si="76"/>
        <v>0</v>
      </c>
      <c r="H180" s="60">
        <f t="shared" si="76"/>
        <v>0</v>
      </c>
      <c r="I180" s="60">
        <f t="shared" si="76"/>
        <v>0</v>
      </c>
      <c r="J180" s="60">
        <f t="shared" si="76"/>
        <v>0</v>
      </c>
      <c r="K180" s="160"/>
    </row>
    <row r="181" spans="1:11">
      <c r="A181" s="63"/>
      <c r="B181" s="59" t="s">
        <v>68</v>
      </c>
      <c r="C181" s="60">
        <f>SUM(D181:J181)</f>
        <v>168317.6</v>
      </c>
      <c r="D181" s="60">
        <f>SUM(D194)</f>
        <v>81818</v>
      </c>
      <c r="E181" s="60">
        <f t="shared" ref="E181:J181" si="77">SUM(E194)</f>
        <v>86499.6</v>
      </c>
      <c r="F181" s="60">
        <f t="shared" si="77"/>
        <v>0</v>
      </c>
      <c r="G181" s="60">
        <f t="shared" si="77"/>
        <v>0</v>
      </c>
      <c r="H181" s="60">
        <f t="shared" si="77"/>
        <v>0</v>
      </c>
      <c r="I181" s="60">
        <f t="shared" si="77"/>
        <v>0</v>
      </c>
      <c r="J181" s="60">
        <f t="shared" si="77"/>
        <v>0</v>
      </c>
      <c r="K181" s="150"/>
    </row>
    <row r="182" spans="1:11">
      <c r="A182" s="124" t="s">
        <v>11</v>
      </c>
      <c r="B182" s="125"/>
      <c r="C182" s="125"/>
      <c r="D182" s="125"/>
      <c r="E182" s="125"/>
      <c r="F182" s="125"/>
      <c r="G182" s="125"/>
      <c r="H182" s="125"/>
      <c r="I182" s="125"/>
      <c r="J182" s="125"/>
      <c r="K182" s="126"/>
    </row>
    <row r="183" spans="1:11" ht="54">
      <c r="A183" s="9"/>
      <c r="B183" s="11" t="s">
        <v>38</v>
      </c>
      <c r="C183" s="21">
        <f>SUM(C184)</f>
        <v>0</v>
      </c>
      <c r="D183" s="21">
        <f t="shared" ref="D183:J183" si="78">SUM(D184)</f>
        <v>0</v>
      </c>
      <c r="E183" s="21">
        <f t="shared" si="78"/>
        <v>0</v>
      </c>
      <c r="F183" s="21">
        <f t="shared" si="78"/>
        <v>0</v>
      </c>
      <c r="G183" s="21">
        <f t="shared" si="78"/>
        <v>0</v>
      </c>
      <c r="H183" s="21">
        <f t="shared" si="78"/>
        <v>0</v>
      </c>
      <c r="I183" s="21">
        <f t="shared" si="78"/>
        <v>0</v>
      </c>
      <c r="J183" s="21">
        <f t="shared" si="78"/>
        <v>0</v>
      </c>
      <c r="K183" s="134" t="s">
        <v>77</v>
      </c>
    </row>
    <row r="184" spans="1:11">
      <c r="A184" s="9"/>
      <c r="B184" s="17" t="s">
        <v>4</v>
      </c>
      <c r="C184" s="19">
        <v>0</v>
      </c>
      <c r="D184" s="19">
        <v>0</v>
      </c>
      <c r="E184" s="19">
        <v>0</v>
      </c>
      <c r="F184" s="19">
        <v>0</v>
      </c>
      <c r="G184" s="19">
        <v>0</v>
      </c>
      <c r="H184" s="19">
        <v>0</v>
      </c>
      <c r="I184" s="19">
        <v>0</v>
      </c>
      <c r="J184" s="19">
        <v>0</v>
      </c>
      <c r="K184" s="135"/>
    </row>
    <row r="185" spans="1:11">
      <c r="A185" s="124" t="s">
        <v>12</v>
      </c>
      <c r="B185" s="125"/>
      <c r="C185" s="125"/>
      <c r="D185" s="125"/>
      <c r="E185" s="125"/>
      <c r="F185" s="125"/>
      <c r="G185" s="125"/>
      <c r="H185" s="125"/>
      <c r="I185" s="125"/>
      <c r="J185" s="125"/>
      <c r="K185" s="126"/>
    </row>
    <row r="186" spans="1:11">
      <c r="A186" s="10"/>
      <c r="B186" s="11" t="s">
        <v>39</v>
      </c>
      <c r="C186" s="28">
        <f>SUM(D186:J186)</f>
        <v>493763.50000000006</v>
      </c>
      <c r="D186" s="28">
        <f>SUM(D187:D189)</f>
        <v>210189.9</v>
      </c>
      <c r="E186" s="28">
        <f t="shared" ref="E186:J186" si="79">SUM(E187:E189)</f>
        <v>265785.30000000005</v>
      </c>
      <c r="F186" s="28">
        <f t="shared" si="79"/>
        <v>17788.3</v>
      </c>
      <c r="G186" s="28">
        <f t="shared" si="79"/>
        <v>0</v>
      </c>
      <c r="H186" s="28">
        <f t="shared" si="79"/>
        <v>0</v>
      </c>
      <c r="I186" s="28">
        <f t="shared" si="79"/>
        <v>0</v>
      </c>
      <c r="J186" s="28">
        <f t="shared" si="79"/>
        <v>0</v>
      </c>
      <c r="K186" s="131" t="s">
        <v>77</v>
      </c>
    </row>
    <row r="187" spans="1:11">
      <c r="A187" s="10"/>
      <c r="B187" s="59" t="s">
        <v>4</v>
      </c>
      <c r="C187" s="90">
        <f>SUM(D187:J187)</f>
        <v>105904.6</v>
      </c>
      <c r="D187" s="27">
        <f t="shared" ref="D187:J187" si="80">SUM(D192)</f>
        <v>40275</v>
      </c>
      <c r="E187" s="27">
        <f t="shared" si="80"/>
        <v>47841.3</v>
      </c>
      <c r="F187" s="27">
        <f t="shared" si="80"/>
        <v>17788.3</v>
      </c>
      <c r="G187" s="27">
        <f t="shared" si="80"/>
        <v>0</v>
      </c>
      <c r="H187" s="27">
        <f t="shared" si="80"/>
        <v>0</v>
      </c>
      <c r="I187" s="27">
        <f t="shared" si="80"/>
        <v>0</v>
      </c>
      <c r="J187" s="27">
        <f t="shared" si="80"/>
        <v>0</v>
      </c>
      <c r="K187" s="156"/>
    </row>
    <row r="188" spans="1:11">
      <c r="A188" s="10"/>
      <c r="B188" s="59" t="s">
        <v>5</v>
      </c>
      <c r="C188" s="90">
        <f>SUM(D188:J188)</f>
        <v>233101.4</v>
      </c>
      <c r="D188" s="27">
        <f>SUM(D193)</f>
        <v>101657</v>
      </c>
      <c r="E188" s="27">
        <f t="shared" ref="E188:J188" si="81">SUM(E193)</f>
        <v>131444.4</v>
      </c>
      <c r="F188" s="27">
        <f t="shared" si="81"/>
        <v>0</v>
      </c>
      <c r="G188" s="27">
        <f t="shared" si="81"/>
        <v>0</v>
      </c>
      <c r="H188" s="27">
        <f t="shared" si="81"/>
        <v>0</v>
      </c>
      <c r="I188" s="27">
        <f t="shared" si="81"/>
        <v>0</v>
      </c>
      <c r="J188" s="27">
        <f t="shared" si="81"/>
        <v>0</v>
      </c>
      <c r="K188" s="156"/>
    </row>
    <row r="189" spans="1:11">
      <c r="A189" s="9"/>
      <c r="B189" s="59" t="s">
        <v>68</v>
      </c>
      <c r="C189" s="90">
        <f>SUM(D189:J189)</f>
        <v>154757.5</v>
      </c>
      <c r="D189" s="90">
        <v>68257.899999999994</v>
      </c>
      <c r="E189" s="90">
        <f t="shared" ref="E189:J189" si="82">SUM(E194)</f>
        <v>86499.6</v>
      </c>
      <c r="F189" s="90">
        <f t="shared" si="82"/>
        <v>0</v>
      </c>
      <c r="G189" s="90">
        <f t="shared" si="82"/>
        <v>0</v>
      </c>
      <c r="H189" s="90">
        <f t="shared" si="82"/>
        <v>0</v>
      </c>
      <c r="I189" s="90">
        <f t="shared" si="82"/>
        <v>0</v>
      </c>
      <c r="J189" s="90">
        <f t="shared" si="82"/>
        <v>0</v>
      </c>
      <c r="K189" s="153"/>
    </row>
    <row r="190" spans="1:11" ht="15" customHeight="1">
      <c r="A190" s="130" t="s">
        <v>101</v>
      </c>
      <c r="B190" s="141"/>
      <c r="C190" s="141"/>
      <c r="D190" s="141"/>
      <c r="E190" s="141"/>
      <c r="F190" s="141"/>
      <c r="G190" s="141"/>
      <c r="H190" s="141"/>
      <c r="I190" s="141"/>
      <c r="J190" s="141"/>
      <c r="K190" s="142"/>
    </row>
    <row r="191" spans="1:11" ht="40.5">
      <c r="A191" s="9"/>
      <c r="B191" s="11" t="s">
        <v>36</v>
      </c>
      <c r="C191" s="28">
        <f>SUM(D191:J191)</f>
        <v>507323.60000000003</v>
      </c>
      <c r="D191" s="26">
        <f>SUM(D192:D194)</f>
        <v>223750</v>
      </c>
      <c r="E191" s="26">
        <f t="shared" ref="E191:J191" si="83">SUM(E192:E194)</f>
        <v>265785.30000000005</v>
      </c>
      <c r="F191" s="26">
        <f t="shared" si="83"/>
        <v>17788.3</v>
      </c>
      <c r="G191" s="20">
        <f t="shared" si="83"/>
        <v>0</v>
      </c>
      <c r="H191" s="20">
        <f t="shared" si="83"/>
        <v>0</v>
      </c>
      <c r="I191" s="20">
        <f t="shared" si="83"/>
        <v>0</v>
      </c>
      <c r="J191" s="20">
        <f t="shared" si="83"/>
        <v>0</v>
      </c>
      <c r="K191" s="157">
        <v>43.45</v>
      </c>
    </row>
    <row r="192" spans="1:11">
      <c r="A192" s="9"/>
      <c r="B192" s="12" t="s">
        <v>4</v>
      </c>
      <c r="C192" s="27">
        <f>SUM(D192:J192)</f>
        <v>105904.6</v>
      </c>
      <c r="D192" s="27">
        <v>40275</v>
      </c>
      <c r="E192" s="27">
        <v>47841.3</v>
      </c>
      <c r="F192" s="27">
        <v>17788.3</v>
      </c>
      <c r="G192" s="27">
        <v>0</v>
      </c>
      <c r="H192" s="27">
        <v>0</v>
      </c>
      <c r="I192" s="27">
        <v>0</v>
      </c>
      <c r="J192" s="27">
        <v>0</v>
      </c>
      <c r="K192" s="158"/>
    </row>
    <row r="193" spans="1:12">
      <c r="A193" s="9"/>
      <c r="B193" s="12" t="s">
        <v>5</v>
      </c>
      <c r="C193" s="27">
        <f>SUM(D193:J193)</f>
        <v>233101.4</v>
      </c>
      <c r="D193" s="27">
        <v>101657</v>
      </c>
      <c r="E193" s="27">
        <v>131444.4</v>
      </c>
      <c r="F193" s="27">
        <v>0</v>
      </c>
      <c r="G193" s="25">
        <v>0</v>
      </c>
      <c r="H193" s="25">
        <v>0</v>
      </c>
      <c r="I193" s="25">
        <v>0</v>
      </c>
      <c r="J193" s="25">
        <v>0</v>
      </c>
      <c r="K193" s="158"/>
    </row>
    <row r="194" spans="1:12">
      <c r="A194" s="9"/>
      <c r="B194" s="31" t="s">
        <v>68</v>
      </c>
      <c r="C194" s="27">
        <f>SUM(D194:J194)</f>
        <v>168317.6</v>
      </c>
      <c r="D194" s="27">
        <v>81818</v>
      </c>
      <c r="E194" s="27">
        <v>86499.6</v>
      </c>
      <c r="F194" s="27">
        <v>0</v>
      </c>
      <c r="G194" s="25">
        <v>0</v>
      </c>
      <c r="H194" s="25">
        <v>0</v>
      </c>
      <c r="I194" s="25">
        <v>0</v>
      </c>
      <c r="J194" s="25">
        <v>0</v>
      </c>
      <c r="K194" s="159"/>
    </row>
    <row r="195" spans="1:12" ht="15" customHeight="1">
      <c r="A195" s="127" t="s">
        <v>13</v>
      </c>
      <c r="B195" s="128"/>
      <c r="C195" s="128"/>
      <c r="D195" s="128"/>
      <c r="E195" s="128"/>
      <c r="F195" s="128"/>
      <c r="G195" s="128"/>
      <c r="H195" s="128"/>
      <c r="I195" s="128"/>
      <c r="J195" s="128"/>
      <c r="K195" s="129"/>
    </row>
    <row r="196" spans="1:12">
      <c r="A196" s="73"/>
      <c r="B196" s="62" t="s">
        <v>42</v>
      </c>
      <c r="C196" s="32">
        <f>SUM(D196:J196)</f>
        <v>4300</v>
      </c>
      <c r="D196" s="64">
        <f>SUM(D197)</f>
        <v>0</v>
      </c>
      <c r="E196" s="64">
        <f t="shared" ref="E196:J196" si="84">SUM(E197)</f>
        <v>1900</v>
      </c>
      <c r="F196" s="64">
        <f t="shared" si="84"/>
        <v>2400</v>
      </c>
      <c r="G196" s="64">
        <f t="shared" si="84"/>
        <v>0</v>
      </c>
      <c r="H196" s="64">
        <f t="shared" si="84"/>
        <v>0</v>
      </c>
      <c r="I196" s="64">
        <f t="shared" si="84"/>
        <v>0</v>
      </c>
      <c r="J196" s="64">
        <f t="shared" si="84"/>
        <v>0</v>
      </c>
      <c r="K196" s="154" t="s">
        <v>77</v>
      </c>
    </row>
    <row r="197" spans="1:12">
      <c r="A197" s="63"/>
      <c r="B197" s="77" t="s">
        <v>4</v>
      </c>
      <c r="C197" s="99">
        <f t="shared" ref="C197:J197" si="85">SUM(C200+C203)</f>
        <v>4300</v>
      </c>
      <c r="D197" s="99">
        <f t="shared" si="85"/>
        <v>0</v>
      </c>
      <c r="E197" s="99">
        <f t="shared" si="85"/>
        <v>1900</v>
      </c>
      <c r="F197" s="99">
        <f t="shared" si="85"/>
        <v>2400</v>
      </c>
      <c r="G197" s="99">
        <f t="shared" si="85"/>
        <v>0</v>
      </c>
      <c r="H197" s="99">
        <f t="shared" si="85"/>
        <v>0</v>
      </c>
      <c r="I197" s="99">
        <f t="shared" si="85"/>
        <v>0</v>
      </c>
      <c r="J197" s="99">
        <f t="shared" si="85"/>
        <v>0</v>
      </c>
      <c r="K197" s="155"/>
    </row>
    <row r="198" spans="1:12" ht="15.75" customHeight="1">
      <c r="A198" s="130" t="s">
        <v>102</v>
      </c>
      <c r="B198" s="141"/>
      <c r="C198" s="141"/>
      <c r="D198" s="141"/>
      <c r="E198" s="141"/>
      <c r="F198" s="141"/>
      <c r="G198" s="141"/>
      <c r="H198" s="141"/>
      <c r="I198" s="141"/>
      <c r="J198" s="141"/>
      <c r="K198" s="142"/>
      <c r="L198" s="98"/>
    </row>
    <row r="199" spans="1:12" ht="15.75" customHeight="1">
      <c r="A199" s="95"/>
      <c r="B199" s="11" t="s">
        <v>19</v>
      </c>
      <c r="C199" s="32">
        <f>SUM(D199:J199)</f>
        <v>3400</v>
      </c>
      <c r="D199" s="26">
        <f>SUM(D200)</f>
        <v>0</v>
      </c>
      <c r="E199" s="26">
        <f t="shared" ref="E199:J199" si="86">SUM(E200)</f>
        <v>1400</v>
      </c>
      <c r="F199" s="26">
        <f t="shared" si="86"/>
        <v>2000</v>
      </c>
      <c r="G199" s="26">
        <f t="shared" si="86"/>
        <v>0</v>
      </c>
      <c r="H199" s="26">
        <f t="shared" si="86"/>
        <v>0</v>
      </c>
      <c r="I199" s="26">
        <f t="shared" si="86"/>
        <v>0</v>
      </c>
      <c r="J199" s="26">
        <f t="shared" si="86"/>
        <v>0</v>
      </c>
      <c r="K199" s="131">
        <v>46</v>
      </c>
      <c r="L199" s="98"/>
    </row>
    <row r="200" spans="1:12" ht="15.75" customHeight="1">
      <c r="A200" s="95"/>
      <c r="B200" s="12" t="s">
        <v>4</v>
      </c>
      <c r="C200" s="29">
        <f>SUM(D200:J200)</f>
        <v>3400</v>
      </c>
      <c r="D200" s="27">
        <v>0</v>
      </c>
      <c r="E200" s="27">
        <v>1400</v>
      </c>
      <c r="F200" s="27">
        <v>2000</v>
      </c>
      <c r="G200" s="27">
        <v>0</v>
      </c>
      <c r="H200" s="27">
        <v>0</v>
      </c>
      <c r="I200" s="27">
        <v>0</v>
      </c>
      <c r="J200" s="27">
        <v>0</v>
      </c>
      <c r="K200" s="133"/>
      <c r="L200" s="98"/>
    </row>
    <row r="201" spans="1:12" ht="15.75" customHeight="1">
      <c r="A201" s="130" t="s">
        <v>103</v>
      </c>
      <c r="B201" s="141"/>
      <c r="C201" s="141"/>
      <c r="D201" s="141"/>
      <c r="E201" s="141"/>
      <c r="F201" s="141"/>
      <c r="G201" s="141"/>
      <c r="H201" s="141"/>
      <c r="I201" s="141"/>
      <c r="J201" s="141"/>
      <c r="K201" s="142"/>
      <c r="L201" s="98"/>
    </row>
    <row r="202" spans="1:12" ht="15.75" customHeight="1">
      <c r="A202" s="95"/>
      <c r="B202" s="11" t="s">
        <v>19</v>
      </c>
      <c r="C202" s="32">
        <f>SUM(D202:J202)</f>
        <v>900</v>
      </c>
      <c r="D202" s="26">
        <f>SUM(D203)</f>
        <v>0</v>
      </c>
      <c r="E202" s="26">
        <f t="shared" ref="E202:J202" si="87">SUM(E203)</f>
        <v>500</v>
      </c>
      <c r="F202" s="26">
        <f t="shared" si="87"/>
        <v>400</v>
      </c>
      <c r="G202" s="26">
        <f t="shared" si="87"/>
        <v>0</v>
      </c>
      <c r="H202" s="26">
        <f t="shared" si="87"/>
        <v>0</v>
      </c>
      <c r="I202" s="26">
        <f t="shared" si="87"/>
        <v>0</v>
      </c>
      <c r="J202" s="26">
        <f t="shared" si="87"/>
        <v>0</v>
      </c>
      <c r="K202" s="131">
        <v>46</v>
      </c>
      <c r="L202" s="98"/>
    </row>
    <row r="203" spans="1:12" ht="15.75" customHeight="1">
      <c r="A203" s="95"/>
      <c r="B203" s="12" t="s">
        <v>4</v>
      </c>
      <c r="C203" s="29">
        <f>SUM(D203:J203)</f>
        <v>900</v>
      </c>
      <c r="D203" s="27">
        <v>0</v>
      </c>
      <c r="E203" s="27">
        <v>500</v>
      </c>
      <c r="F203" s="27">
        <v>400</v>
      </c>
      <c r="G203" s="27">
        <v>0</v>
      </c>
      <c r="H203" s="27">
        <v>0</v>
      </c>
      <c r="I203" s="27">
        <v>0</v>
      </c>
      <c r="J203" s="27">
        <v>0</v>
      </c>
      <c r="K203" s="133"/>
      <c r="L203" s="98"/>
    </row>
    <row r="204" spans="1:12" ht="30" customHeight="1">
      <c r="A204" s="146" t="s">
        <v>50</v>
      </c>
      <c r="B204" s="147"/>
      <c r="C204" s="147"/>
      <c r="D204" s="147"/>
      <c r="E204" s="147"/>
      <c r="F204" s="147"/>
      <c r="G204" s="147"/>
      <c r="H204" s="147"/>
      <c r="I204" s="147"/>
      <c r="J204" s="147"/>
      <c r="K204" s="148"/>
    </row>
    <row r="205" spans="1:12" ht="27" customHeight="1">
      <c r="A205" s="63"/>
      <c r="B205" s="62" t="s">
        <v>43</v>
      </c>
      <c r="C205" s="74">
        <f>C206</f>
        <v>105991.35999999999</v>
      </c>
      <c r="D205" s="74">
        <f>D206</f>
        <v>9057</v>
      </c>
      <c r="E205" s="74">
        <f t="shared" ref="E205:J205" si="88">E206</f>
        <v>20248.96</v>
      </c>
      <c r="F205" s="74">
        <f t="shared" si="88"/>
        <v>13900</v>
      </c>
      <c r="G205" s="74">
        <f t="shared" si="88"/>
        <v>15201.2</v>
      </c>
      <c r="H205" s="74">
        <f t="shared" si="88"/>
        <v>15861.4</v>
      </c>
      <c r="I205" s="74">
        <f t="shared" si="88"/>
        <v>15861.4</v>
      </c>
      <c r="J205" s="74">
        <f t="shared" si="88"/>
        <v>15861.4</v>
      </c>
      <c r="K205" s="113" t="s">
        <v>77</v>
      </c>
    </row>
    <row r="206" spans="1:12" ht="14.25" customHeight="1">
      <c r="A206" s="63"/>
      <c r="B206" s="59" t="s">
        <v>4</v>
      </c>
      <c r="C206" s="60">
        <f>SUM(D206:J206)</f>
        <v>105991.35999999999</v>
      </c>
      <c r="D206" s="60">
        <f>SUM(D218)</f>
        <v>9057</v>
      </c>
      <c r="E206" s="60">
        <f t="shared" ref="E206:J206" si="89">SUM(E218)</f>
        <v>20248.96</v>
      </c>
      <c r="F206" s="60">
        <f t="shared" si="89"/>
        <v>13900</v>
      </c>
      <c r="G206" s="60">
        <f t="shared" si="89"/>
        <v>15201.2</v>
      </c>
      <c r="H206" s="60">
        <f t="shared" si="89"/>
        <v>15861.4</v>
      </c>
      <c r="I206" s="60">
        <f t="shared" si="89"/>
        <v>15861.4</v>
      </c>
      <c r="J206" s="60">
        <f t="shared" si="89"/>
        <v>15861.4</v>
      </c>
      <c r="K206" s="115"/>
    </row>
    <row r="207" spans="1:12" ht="15" customHeight="1">
      <c r="A207" s="127" t="s">
        <v>10</v>
      </c>
      <c r="B207" s="128"/>
      <c r="C207" s="128"/>
      <c r="D207" s="128"/>
      <c r="E207" s="128"/>
      <c r="F207" s="128"/>
      <c r="G207" s="128"/>
      <c r="H207" s="128"/>
      <c r="I207" s="128"/>
      <c r="J207" s="128"/>
      <c r="K207" s="129"/>
    </row>
    <row r="208" spans="1:12" ht="40.5">
      <c r="A208" s="63"/>
      <c r="B208" s="62" t="s">
        <v>36</v>
      </c>
      <c r="C208" s="70">
        <f>SUM(C209)</f>
        <v>0</v>
      </c>
      <c r="D208" s="70">
        <f t="shared" ref="D208:J208" si="90">SUM(D209)</f>
        <v>0</v>
      </c>
      <c r="E208" s="70">
        <f t="shared" si="90"/>
        <v>0</v>
      </c>
      <c r="F208" s="70">
        <f t="shared" si="90"/>
        <v>0</v>
      </c>
      <c r="G208" s="70">
        <f t="shared" si="90"/>
        <v>0</v>
      </c>
      <c r="H208" s="70">
        <f t="shared" si="90"/>
        <v>0</v>
      </c>
      <c r="I208" s="70">
        <f t="shared" si="90"/>
        <v>0</v>
      </c>
      <c r="J208" s="70">
        <f t="shared" si="90"/>
        <v>0</v>
      </c>
      <c r="K208" s="149" t="s">
        <v>77</v>
      </c>
    </row>
    <row r="209" spans="1:11" ht="15" customHeight="1">
      <c r="A209" s="63"/>
      <c r="B209" s="59" t="s">
        <v>4</v>
      </c>
      <c r="C209" s="72">
        <v>0</v>
      </c>
      <c r="D209" s="72">
        <v>0</v>
      </c>
      <c r="E209" s="72">
        <v>0</v>
      </c>
      <c r="F209" s="72">
        <v>0</v>
      </c>
      <c r="G209" s="72">
        <v>0</v>
      </c>
      <c r="H209" s="72">
        <v>0</v>
      </c>
      <c r="I209" s="72">
        <v>0</v>
      </c>
      <c r="J209" s="72">
        <v>0</v>
      </c>
      <c r="K209" s="150"/>
    </row>
    <row r="210" spans="1:11" ht="15" customHeight="1">
      <c r="A210" s="124" t="s">
        <v>11</v>
      </c>
      <c r="B210" s="125"/>
      <c r="C210" s="125"/>
      <c r="D210" s="125"/>
      <c r="E210" s="125"/>
      <c r="F210" s="125"/>
      <c r="G210" s="125"/>
      <c r="H210" s="125"/>
      <c r="I210" s="125"/>
      <c r="J210" s="125"/>
      <c r="K210" s="126"/>
    </row>
    <row r="211" spans="1:11" ht="54">
      <c r="A211" s="16"/>
      <c r="B211" s="11" t="s">
        <v>38</v>
      </c>
      <c r="C211" s="21">
        <f>SUM(C212)</f>
        <v>0</v>
      </c>
      <c r="D211" s="21">
        <f t="shared" ref="D211:J211" si="91">SUM(D212)</f>
        <v>0</v>
      </c>
      <c r="E211" s="21">
        <f t="shared" si="91"/>
        <v>0</v>
      </c>
      <c r="F211" s="21">
        <f t="shared" si="91"/>
        <v>0</v>
      </c>
      <c r="G211" s="21">
        <f t="shared" si="91"/>
        <v>0</v>
      </c>
      <c r="H211" s="21">
        <f t="shared" si="91"/>
        <v>0</v>
      </c>
      <c r="I211" s="21">
        <f t="shared" si="91"/>
        <v>0</v>
      </c>
      <c r="J211" s="21">
        <f t="shared" si="91"/>
        <v>0</v>
      </c>
      <c r="K211" s="134" t="s">
        <v>77</v>
      </c>
    </row>
    <row r="212" spans="1:11">
      <c r="A212" s="9"/>
      <c r="B212" s="17" t="s">
        <v>4</v>
      </c>
      <c r="C212" s="19">
        <f>SUM(D212:J212)</f>
        <v>0</v>
      </c>
      <c r="D212" s="19">
        <v>0</v>
      </c>
      <c r="E212" s="19">
        <v>0</v>
      </c>
      <c r="F212" s="19">
        <v>0</v>
      </c>
      <c r="G212" s="19">
        <v>0</v>
      </c>
      <c r="H212" s="19">
        <v>0</v>
      </c>
      <c r="I212" s="19">
        <v>0</v>
      </c>
      <c r="J212" s="19">
        <v>0</v>
      </c>
      <c r="K212" s="135"/>
    </row>
    <row r="213" spans="1:11" ht="15" customHeight="1">
      <c r="A213" s="124" t="s">
        <v>12</v>
      </c>
      <c r="B213" s="125"/>
      <c r="C213" s="125"/>
      <c r="D213" s="125"/>
      <c r="E213" s="125"/>
      <c r="F213" s="125"/>
      <c r="G213" s="125"/>
      <c r="H213" s="125"/>
      <c r="I213" s="125"/>
      <c r="J213" s="125"/>
      <c r="K213" s="126"/>
    </row>
    <row r="214" spans="1:11">
      <c r="A214" s="10"/>
      <c r="B214" s="11" t="s">
        <v>42</v>
      </c>
      <c r="C214" s="22">
        <v>0</v>
      </c>
      <c r="D214" s="22">
        <f>SUM(C212)</f>
        <v>0</v>
      </c>
      <c r="E214" s="22">
        <v>0</v>
      </c>
      <c r="F214" s="22">
        <v>0</v>
      </c>
      <c r="G214" s="22">
        <v>0</v>
      </c>
      <c r="H214" s="22">
        <v>0</v>
      </c>
      <c r="I214" s="22">
        <v>0</v>
      </c>
      <c r="J214" s="22">
        <v>0</v>
      </c>
      <c r="K214" s="131" t="s">
        <v>77</v>
      </c>
    </row>
    <row r="215" spans="1:11">
      <c r="A215" s="9"/>
      <c r="B215" s="17" t="s">
        <v>4</v>
      </c>
      <c r="C215" s="19">
        <f>SUM(D215:J215)</f>
        <v>0</v>
      </c>
      <c r="D215" s="19">
        <v>0</v>
      </c>
      <c r="E215" s="19">
        <v>0</v>
      </c>
      <c r="F215" s="19">
        <v>0</v>
      </c>
      <c r="G215" s="19">
        <v>0</v>
      </c>
      <c r="H215" s="19">
        <v>0</v>
      </c>
      <c r="I215" s="19">
        <v>0</v>
      </c>
      <c r="J215" s="19">
        <v>0</v>
      </c>
      <c r="K215" s="153"/>
    </row>
    <row r="216" spans="1:11" ht="15" customHeight="1">
      <c r="A216" s="161" t="s">
        <v>22</v>
      </c>
      <c r="B216" s="162"/>
      <c r="C216" s="162"/>
      <c r="D216" s="162"/>
      <c r="E216" s="162"/>
      <c r="F216" s="162"/>
      <c r="G216" s="162"/>
      <c r="H216" s="162"/>
      <c r="I216" s="162"/>
      <c r="J216" s="162"/>
      <c r="K216" s="163"/>
    </row>
    <row r="217" spans="1:11" ht="15" customHeight="1">
      <c r="A217" s="79"/>
      <c r="B217" s="62" t="s">
        <v>39</v>
      </c>
      <c r="C217" s="74">
        <f t="shared" ref="C217:J217" si="92">SUM(C218:C218)</f>
        <v>105991.35999999999</v>
      </c>
      <c r="D217" s="74">
        <f t="shared" si="92"/>
        <v>9057</v>
      </c>
      <c r="E217" s="74">
        <f t="shared" si="92"/>
        <v>20248.96</v>
      </c>
      <c r="F217" s="74">
        <f t="shared" si="92"/>
        <v>13900</v>
      </c>
      <c r="G217" s="74">
        <f t="shared" si="92"/>
        <v>15201.2</v>
      </c>
      <c r="H217" s="74">
        <f t="shared" si="92"/>
        <v>15861.4</v>
      </c>
      <c r="I217" s="74">
        <f t="shared" si="92"/>
        <v>15861.4</v>
      </c>
      <c r="J217" s="74">
        <f t="shared" si="92"/>
        <v>15861.4</v>
      </c>
      <c r="K217" s="167" t="s">
        <v>77</v>
      </c>
    </row>
    <row r="218" spans="1:11">
      <c r="A218" s="63"/>
      <c r="B218" s="77" t="s">
        <v>4</v>
      </c>
      <c r="C218" s="60">
        <f>SUM(D218:J218)</f>
        <v>105991.35999999999</v>
      </c>
      <c r="D218" s="60">
        <f t="shared" ref="D218:J218" si="93">D224+D227+D230+D233+D236+D221</f>
        <v>9057</v>
      </c>
      <c r="E218" s="60">
        <f t="shared" si="93"/>
        <v>20248.96</v>
      </c>
      <c r="F218" s="60">
        <f t="shared" si="93"/>
        <v>13900</v>
      </c>
      <c r="G218" s="60">
        <f t="shared" si="93"/>
        <v>15201.2</v>
      </c>
      <c r="H218" s="60">
        <f t="shared" si="93"/>
        <v>15861.4</v>
      </c>
      <c r="I218" s="60">
        <f t="shared" si="93"/>
        <v>15861.4</v>
      </c>
      <c r="J218" s="60">
        <f t="shared" si="93"/>
        <v>15861.4</v>
      </c>
      <c r="K218" s="168"/>
    </row>
    <row r="219" spans="1:11" ht="26.25" customHeight="1">
      <c r="A219" s="118" t="s">
        <v>104</v>
      </c>
      <c r="B219" s="119"/>
      <c r="C219" s="119"/>
      <c r="D219" s="119"/>
      <c r="E219" s="119"/>
      <c r="F219" s="119"/>
      <c r="G219" s="119"/>
      <c r="H219" s="119"/>
      <c r="I219" s="119"/>
      <c r="J219" s="119"/>
      <c r="K219" s="120"/>
    </row>
    <row r="220" spans="1:11">
      <c r="A220" s="63"/>
      <c r="B220" s="11" t="s">
        <v>19</v>
      </c>
      <c r="C220" s="26">
        <f>SUM(C221)</f>
        <v>43045.7</v>
      </c>
      <c r="D220" s="64">
        <f>SUM(D221)</f>
        <v>0</v>
      </c>
      <c r="E220" s="64">
        <f t="shared" ref="E220:J220" si="94">SUM(E221)</f>
        <v>7187</v>
      </c>
      <c r="F220" s="64">
        <f t="shared" si="94"/>
        <v>6400</v>
      </c>
      <c r="G220" s="64">
        <f t="shared" si="94"/>
        <v>7026.2</v>
      </c>
      <c r="H220" s="64">
        <f t="shared" si="94"/>
        <v>7477.5</v>
      </c>
      <c r="I220" s="64">
        <f t="shared" si="94"/>
        <v>7477.5</v>
      </c>
      <c r="J220" s="64">
        <f t="shared" si="94"/>
        <v>7477.5</v>
      </c>
      <c r="K220" s="131">
        <v>53</v>
      </c>
    </row>
    <row r="221" spans="1:11">
      <c r="A221" s="63"/>
      <c r="B221" s="12" t="s">
        <v>4</v>
      </c>
      <c r="C221" s="29">
        <f>SUM(D221:J221)</f>
        <v>43045.7</v>
      </c>
      <c r="D221" s="60">
        <v>0</v>
      </c>
      <c r="E221" s="60">
        <v>7187</v>
      </c>
      <c r="F221" s="60">
        <v>6400</v>
      </c>
      <c r="G221" s="60">
        <v>7026.2</v>
      </c>
      <c r="H221" s="27">
        <v>7477.5</v>
      </c>
      <c r="I221" s="27">
        <f>SUM(H221)</f>
        <v>7477.5</v>
      </c>
      <c r="J221" s="27">
        <f>SUM(I221)</f>
        <v>7477.5</v>
      </c>
      <c r="K221" s="132"/>
    </row>
    <row r="222" spans="1:11" ht="28.5" customHeight="1">
      <c r="A222" s="118" t="s">
        <v>105</v>
      </c>
      <c r="B222" s="119"/>
      <c r="C222" s="119"/>
      <c r="D222" s="119"/>
      <c r="E222" s="119"/>
      <c r="F222" s="119"/>
      <c r="G222" s="119"/>
      <c r="H222" s="119"/>
      <c r="I222" s="119"/>
      <c r="J222" s="119"/>
      <c r="K222" s="120"/>
    </row>
    <row r="223" spans="1:11">
      <c r="A223" s="10"/>
      <c r="B223" s="11" t="s">
        <v>19</v>
      </c>
      <c r="C223" s="26">
        <f>SUM(C224)</f>
        <v>30245.5</v>
      </c>
      <c r="D223" s="26">
        <f>SUM(D224)</f>
        <v>1162.9000000000001</v>
      </c>
      <c r="E223" s="26">
        <f t="shared" ref="E223:J223" si="95">SUM(E224)</f>
        <v>4328.7</v>
      </c>
      <c r="F223" s="26">
        <f t="shared" si="95"/>
        <v>4500</v>
      </c>
      <c r="G223" s="26">
        <f t="shared" si="95"/>
        <v>5025</v>
      </c>
      <c r="H223" s="26">
        <f t="shared" si="95"/>
        <v>5076.3</v>
      </c>
      <c r="I223" s="26">
        <f t="shared" si="95"/>
        <v>5076.3</v>
      </c>
      <c r="J223" s="26">
        <f t="shared" si="95"/>
        <v>5076.3</v>
      </c>
      <c r="K223" s="131">
        <v>50</v>
      </c>
    </row>
    <row r="224" spans="1:11">
      <c r="A224" s="9"/>
      <c r="B224" s="12" t="s">
        <v>4</v>
      </c>
      <c r="C224" s="29">
        <f>SUM(D224:J224)</f>
        <v>30245.5</v>
      </c>
      <c r="D224" s="27">
        <v>1162.9000000000001</v>
      </c>
      <c r="E224" s="27">
        <v>4328.7</v>
      </c>
      <c r="F224" s="27">
        <v>4500</v>
      </c>
      <c r="G224" s="27">
        <v>5025</v>
      </c>
      <c r="H224" s="27">
        <v>5076.3</v>
      </c>
      <c r="I224" s="27">
        <f>SUM(H224)</f>
        <v>5076.3</v>
      </c>
      <c r="J224" s="27">
        <f>SUM(I224)</f>
        <v>5076.3</v>
      </c>
      <c r="K224" s="132"/>
    </row>
    <row r="225" spans="1:172" ht="24.75" customHeight="1">
      <c r="A225" s="118" t="s">
        <v>106</v>
      </c>
      <c r="B225" s="119"/>
      <c r="C225" s="119"/>
      <c r="D225" s="119"/>
      <c r="E225" s="119"/>
      <c r="F225" s="119"/>
      <c r="G225" s="119"/>
      <c r="H225" s="119"/>
      <c r="I225" s="119"/>
      <c r="J225" s="119"/>
      <c r="K225" s="120"/>
    </row>
    <row r="226" spans="1:172">
      <c r="A226" s="10"/>
      <c r="B226" s="11" t="s">
        <v>19</v>
      </c>
      <c r="C226" s="32">
        <f>SUM(D226:J226)</f>
        <v>4989.16</v>
      </c>
      <c r="D226" s="26">
        <f>SUM(D227)</f>
        <v>2527.4</v>
      </c>
      <c r="E226" s="26">
        <f t="shared" ref="E226:J226" si="96">SUM(E227)</f>
        <v>2461.7600000000002</v>
      </c>
      <c r="F226" s="26">
        <f t="shared" si="96"/>
        <v>0</v>
      </c>
      <c r="G226" s="26">
        <f t="shared" si="96"/>
        <v>0</v>
      </c>
      <c r="H226" s="26">
        <f t="shared" si="96"/>
        <v>0</v>
      </c>
      <c r="I226" s="26">
        <f t="shared" si="96"/>
        <v>0</v>
      </c>
      <c r="J226" s="26">
        <f t="shared" si="96"/>
        <v>0</v>
      </c>
      <c r="K226" s="131">
        <v>52</v>
      </c>
    </row>
    <row r="227" spans="1:172">
      <c r="A227" s="9"/>
      <c r="B227" s="12" t="s">
        <v>4</v>
      </c>
      <c r="C227" s="29">
        <f>SUM(D227:J227)</f>
        <v>4989.16</v>
      </c>
      <c r="D227" s="27">
        <v>2527.4</v>
      </c>
      <c r="E227" s="27">
        <v>2461.7600000000002</v>
      </c>
      <c r="F227" s="27">
        <v>0</v>
      </c>
      <c r="G227" s="27">
        <v>0</v>
      </c>
      <c r="H227" s="27">
        <v>0</v>
      </c>
      <c r="I227" s="27">
        <f>SUM(H227)</f>
        <v>0</v>
      </c>
      <c r="J227" s="27">
        <f>SUM(I227)</f>
        <v>0</v>
      </c>
      <c r="K227" s="132"/>
    </row>
    <row r="228" spans="1:172" ht="28.5" customHeight="1">
      <c r="A228" s="118" t="s">
        <v>107</v>
      </c>
      <c r="B228" s="119"/>
      <c r="C228" s="119"/>
      <c r="D228" s="119"/>
      <c r="E228" s="119"/>
      <c r="F228" s="119"/>
      <c r="G228" s="119"/>
      <c r="H228" s="119"/>
      <c r="I228" s="119"/>
      <c r="J228" s="119"/>
      <c r="K228" s="120"/>
    </row>
    <row r="229" spans="1:172">
      <c r="A229" s="10"/>
      <c r="B229" s="11" t="s">
        <v>19</v>
      </c>
      <c r="C229" s="32">
        <f>SUM(D229:J229)</f>
        <v>4824.5</v>
      </c>
      <c r="D229" s="26">
        <f>SUM(D230)</f>
        <v>2054.5</v>
      </c>
      <c r="E229" s="26">
        <f t="shared" ref="E229:J229" si="97">SUM(E230)</f>
        <v>2770</v>
      </c>
      <c r="F229" s="26">
        <f t="shared" si="97"/>
        <v>0</v>
      </c>
      <c r="G229" s="26">
        <f t="shared" si="97"/>
        <v>0</v>
      </c>
      <c r="H229" s="26">
        <f t="shared" si="97"/>
        <v>0</v>
      </c>
      <c r="I229" s="26">
        <f t="shared" si="97"/>
        <v>0</v>
      </c>
      <c r="J229" s="26">
        <f t="shared" si="97"/>
        <v>0</v>
      </c>
      <c r="K229" s="131">
        <v>52</v>
      </c>
    </row>
    <row r="230" spans="1:172">
      <c r="A230" s="9"/>
      <c r="B230" s="12" t="s">
        <v>4</v>
      </c>
      <c r="C230" s="29">
        <f>SUM(D230:J230)</f>
        <v>4824.5</v>
      </c>
      <c r="D230" s="27">
        <v>2054.5</v>
      </c>
      <c r="E230" s="27">
        <v>2770</v>
      </c>
      <c r="F230" s="27">
        <v>0</v>
      </c>
      <c r="G230" s="27">
        <v>0</v>
      </c>
      <c r="H230" s="27">
        <f>SUM(G230)</f>
        <v>0</v>
      </c>
      <c r="I230" s="27">
        <f>SUM(H230)</f>
        <v>0</v>
      </c>
      <c r="J230" s="27">
        <f>SUM(I230)</f>
        <v>0</v>
      </c>
      <c r="K230" s="132"/>
    </row>
    <row r="231" spans="1:172" ht="24" customHeight="1">
      <c r="A231" s="118" t="s">
        <v>108</v>
      </c>
      <c r="B231" s="119"/>
      <c r="C231" s="119"/>
      <c r="D231" s="119"/>
      <c r="E231" s="119"/>
      <c r="F231" s="119"/>
      <c r="G231" s="119"/>
      <c r="H231" s="119"/>
      <c r="I231" s="119"/>
      <c r="J231" s="119"/>
      <c r="K231" s="120"/>
    </row>
    <row r="232" spans="1:172">
      <c r="A232" s="10"/>
      <c r="B232" s="11" t="s">
        <v>19</v>
      </c>
      <c r="C232" s="26">
        <f>SUM(C233)</f>
        <v>14332.399999999998</v>
      </c>
      <c r="D232" s="26">
        <f>SUM(D233)</f>
        <v>2833</v>
      </c>
      <c r="E232" s="26">
        <f t="shared" ref="E232:J232" si="98">SUM(E233)</f>
        <v>2963</v>
      </c>
      <c r="F232" s="26">
        <f t="shared" si="98"/>
        <v>2000</v>
      </c>
      <c r="G232" s="26">
        <f t="shared" si="98"/>
        <v>1575</v>
      </c>
      <c r="H232" s="26">
        <f t="shared" si="98"/>
        <v>1653.8</v>
      </c>
      <c r="I232" s="26">
        <f t="shared" si="98"/>
        <v>1653.8</v>
      </c>
      <c r="J232" s="26">
        <f t="shared" si="98"/>
        <v>1653.8</v>
      </c>
      <c r="K232" s="131">
        <v>52</v>
      </c>
    </row>
    <row r="233" spans="1:172">
      <c r="A233" s="9"/>
      <c r="B233" s="12" t="s">
        <v>4</v>
      </c>
      <c r="C233" s="29">
        <f>SUM(D233:J233)</f>
        <v>14332.399999999998</v>
      </c>
      <c r="D233" s="27">
        <v>2833</v>
      </c>
      <c r="E233" s="27">
        <v>2963</v>
      </c>
      <c r="F233" s="27">
        <v>2000</v>
      </c>
      <c r="G233" s="27">
        <v>1575</v>
      </c>
      <c r="H233" s="27">
        <v>1653.8</v>
      </c>
      <c r="I233" s="27">
        <f>SUM(H233)</f>
        <v>1653.8</v>
      </c>
      <c r="J233" s="27">
        <f>SUM(I233)</f>
        <v>1653.8</v>
      </c>
      <c r="K233" s="133"/>
    </row>
    <row r="234" spans="1:172" ht="28.5" customHeight="1">
      <c r="A234" s="130" t="s">
        <v>109</v>
      </c>
      <c r="B234" s="141"/>
      <c r="C234" s="141"/>
      <c r="D234" s="141"/>
      <c r="E234" s="141"/>
      <c r="F234" s="141"/>
      <c r="G234" s="141"/>
      <c r="H234" s="141"/>
      <c r="I234" s="141"/>
      <c r="J234" s="141"/>
      <c r="K234" s="142"/>
    </row>
    <row r="235" spans="1:172" ht="15.75" customHeight="1">
      <c r="A235" s="56"/>
      <c r="B235" s="30" t="s">
        <v>19</v>
      </c>
      <c r="C235" s="28">
        <f t="shared" ref="C235:J235" si="99">SUM(C236:C236)</f>
        <v>8554.1</v>
      </c>
      <c r="D235" s="28">
        <f t="shared" si="99"/>
        <v>479.2</v>
      </c>
      <c r="E235" s="28">
        <f t="shared" si="99"/>
        <v>538.5</v>
      </c>
      <c r="F235" s="28">
        <f t="shared" si="99"/>
        <v>1000</v>
      </c>
      <c r="G235" s="28">
        <f t="shared" si="99"/>
        <v>1575</v>
      </c>
      <c r="H235" s="28">
        <f t="shared" si="99"/>
        <v>1653.8</v>
      </c>
      <c r="I235" s="28">
        <f t="shared" si="99"/>
        <v>1653.8</v>
      </c>
      <c r="J235" s="28">
        <f t="shared" si="99"/>
        <v>1653.8</v>
      </c>
      <c r="K235" s="131">
        <v>51</v>
      </c>
    </row>
    <row r="236" spans="1:172" ht="15" customHeight="1">
      <c r="A236" s="56"/>
      <c r="B236" s="31" t="s">
        <v>4</v>
      </c>
      <c r="C236" s="29">
        <f>SUM(D236:J236)</f>
        <v>8554.1</v>
      </c>
      <c r="D236" s="27">
        <v>479.2</v>
      </c>
      <c r="E236" s="27">
        <v>538.5</v>
      </c>
      <c r="F236" s="27">
        <v>1000</v>
      </c>
      <c r="G236" s="27">
        <v>1575</v>
      </c>
      <c r="H236" s="27">
        <v>1653.8</v>
      </c>
      <c r="I236" s="27">
        <f>SUM(H236)</f>
        <v>1653.8</v>
      </c>
      <c r="J236" s="27">
        <f>SUM(I236)</f>
        <v>1653.8</v>
      </c>
      <c r="K236" s="132"/>
    </row>
    <row r="237" spans="1:172" ht="12.75" customHeight="1">
      <c r="A237" s="164" t="s">
        <v>62</v>
      </c>
      <c r="B237" s="165"/>
      <c r="C237" s="165"/>
      <c r="D237" s="165"/>
      <c r="E237" s="165"/>
      <c r="F237" s="165"/>
      <c r="G237" s="165"/>
      <c r="H237" s="165"/>
      <c r="I237" s="165"/>
      <c r="J237" s="165"/>
      <c r="K237" s="166"/>
    </row>
    <row r="238" spans="1:172" s="6" customFormat="1" ht="27">
      <c r="A238" s="63"/>
      <c r="B238" s="62" t="s">
        <v>44</v>
      </c>
      <c r="C238" s="74">
        <f>SUM(C239)</f>
        <v>15163.160000000002</v>
      </c>
      <c r="D238" s="74">
        <f>SUM(D239)</f>
        <v>1452.3999999999999</v>
      </c>
      <c r="E238" s="74">
        <f t="shared" ref="E238:J238" si="100">SUM(E239)</f>
        <v>3432.46</v>
      </c>
      <c r="F238" s="74">
        <f t="shared" si="100"/>
        <v>1918.4999999999998</v>
      </c>
      <c r="G238" s="74">
        <f t="shared" si="100"/>
        <v>2014.5</v>
      </c>
      <c r="H238" s="74">
        <f t="shared" si="100"/>
        <v>2115.1</v>
      </c>
      <c r="I238" s="74">
        <f t="shared" si="100"/>
        <v>2115.1</v>
      </c>
      <c r="J238" s="74">
        <f t="shared" si="100"/>
        <v>2115.1</v>
      </c>
      <c r="K238" s="113" t="s">
        <v>77</v>
      </c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  <c r="AY238" s="8"/>
      <c r="AZ238" s="8"/>
      <c r="BA238" s="8"/>
      <c r="BB238" s="8"/>
      <c r="BC238" s="8"/>
      <c r="BD238" s="8"/>
      <c r="BE238" s="8"/>
      <c r="BF238" s="8"/>
      <c r="BG238" s="8"/>
      <c r="BH238" s="8"/>
      <c r="BI238" s="8"/>
      <c r="BJ238" s="8"/>
      <c r="BK238" s="8"/>
      <c r="BL238" s="8"/>
      <c r="BM238" s="8"/>
      <c r="BN238" s="8"/>
      <c r="BO238" s="8"/>
      <c r="BP238" s="8"/>
      <c r="BQ238" s="8"/>
      <c r="BR238" s="8"/>
      <c r="BS238" s="8"/>
      <c r="BT238" s="8"/>
      <c r="BU238" s="8"/>
      <c r="BV238" s="8"/>
      <c r="BW238" s="8"/>
      <c r="BX238" s="8"/>
      <c r="BY238" s="8"/>
      <c r="BZ238" s="8"/>
      <c r="CA238" s="8"/>
      <c r="CB238" s="8"/>
      <c r="CC238" s="8"/>
      <c r="CD238" s="8"/>
      <c r="CE238" s="8"/>
      <c r="CF238" s="8"/>
      <c r="CG238" s="8"/>
      <c r="CH238" s="8"/>
      <c r="CI238" s="8"/>
      <c r="CJ238" s="8"/>
      <c r="CK238" s="8"/>
      <c r="CL238" s="8"/>
      <c r="CM238" s="8"/>
      <c r="CN238" s="8"/>
      <c r="CO238" s="8"/>
      <c r="CP238" s="8"/>
      <c r="CQ238" s="8"/>
      <c r="CR238" s="8"/>
      <c r="CS238" s="8"/>
      <c r="CT238" s="8"/>
      <c r="CU238" s="8"/>
      <c r="CV238" s="8"/>
      <c r="CW238" s="8"/>
      <c r="CX238" s="8"/>
      <c r="CY238" s="8"/>
      <c r="CZ238" s="8"/>
      <c r="DA238" s="8"/>
      <c r="DB238" s="8"/>
      <c r="DC238" s="8"/>
      <c r="DD238" s="8"/>
      <c r="DE238" s="8"/>
      <c r="DF238" s="8"/>
      <c r="DG238" s="8"/>
      <c r="DH238" s="8"/>
      <c r="DI238" s="8"/>
      <c r="DJ238" s="8"/>
      <c r="DK238" s="8"/>
      <c r="DL238" s="8"/>
      <c r="DM238" s="8"/>
      <c r="DN238" s="8"/>
      <c r="DO238" s="8"/>
      <c r="DP238" s="8"/>
      <c r="DQ238" s="8"/>
      <c r="DR238" s="8"/>
      <c r="DS238" s="8"/>
      <c r="DT238" s="8"/>
      <c r="DU238" s="8"/>
      <c r="DV238" s="8"/>
      <c r="DW238" s="8"/>
      <c r="DX238" s="8"/>
      <c r="DY238" s="8"/>
      <c r="DZ238" s="8"/>
      <c r="EA238" s="8"/>
      <c r="EB238" s="8"/>
      <c r="EC238" s="8"/>
      <c r="ED238" s="8"/>
      <c r="EE238" s="8"/>
      <c r="EF238" s="8"/>
      <c r="EG238" s="8"/>
      <c r="EH238" s="8"/>
      <c r="EI238" s="8"/>
      <c r="EJ238" s="8"/>
      <c r="EK238" s="8"/>
      <c r="EL238" s="8"/>
      <c r="EM238" s="8"/>
      <c r="EN238" s="8"/>
      <c r="EO238" s="8"/>
      <c r="EP238" s="8"/>
      <c r="EQ238" s="8"/>
      <c r="ER238" s="8"/>
      <c r="ES238" s="8"/>
      <c r="ET238" s="8"/>
      <c r="EU238" s="8"/>
      <c r="EV238" s="8"/>
      <c r="EW238" s="8"/>
      <c r="EX238" s="8"/>
      <c r="EY238" s="8"/>
      <c r="EZ238" s="8"/>
      <c r="FA238" s="8"/>
      <c r="FB238" s="8"/>
      <c r="FC238" s="8"/>
      <c r="FD238" s="8"/>
      <c r="FE238" s="8"/>
      <c r="FF238" s="8"/>
      <c r="FG238" s="8"/>
      <c r="FH238" s="8"/>
      <c r="FI238" s="8"/>
      <c r="FJ238" s="8"/>
      <c r="FK238" s="8"/>
      <c r="FL238" s="8"/>
      <c r="FM238" s="8"/>
      <c r="FN238" s="8"/>
      <c r="FO238" s="8"/>
      <c r="FP238" s="8"/>
    </row>
    <row r="239" spans="1:172" s="6" customFormat="1">
      <c r="A239" s="63"/>
      <c r="B239" s="59" t="s">
        <v>4</v>
      </c>
      <c r="C239" s="60">
        <f>SUM(D239:J239)</f>
        <v>15163.160000000002</v>
      </c>
      <c r="D239" s="60">
        <f>SUM(D251)</f>
        <v>1452.3999999999999</v>
      </c>
      <c r="E239" s="60">
        <f t="shared" ref="E239:J239" si="101">SUM(E251)</f>
        <v>3432.46</v>
      </c>
      <c r="F239" s="60">
        <f t="shared" si="101"/>
        <v>1918.4999999999998</v>
      </c>
      <c r="G239" s="60">
        <f t="shared" si="101"/>
        <v>2014.5</v>
      </c>
      <c r="H239" s="60">
        <f t="shared" si="101"/>
        <v>2115.1</v>
      </c>
      <c r="I239" s="60">
        <f t="shared" si="101"/>
        <v>2115.1</v>
      </c>
      <c r="J239" s="60">
        <f t="shared" si="101"/>
        <v>2115.1</v>
      </c>
      <c r="K239" s="115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  <c r="AY239" s="8"/>
      <c r="AZ239" s="8"/>
      <c r="BA239" s="8"/>
      <c r="BB239" s="8"/>
      <c r="BC239" s="8"/>
      <c r="BD239" s="8"/>
      <c r="BE239" s="8"/>
      <c r="BF239" s="8"/>
      <c r="BG239" s="8"/>
      <c r="BH239" s="8"/>
      <c r="BI239" s="8"/>
      <c r="BJ239" s="8"/>
      <c r="BK239" s="8"/>
      <c r="BL239" s="8"/>
      <c r="BM239" s="8"/>
      <c r="BN239" s="8"/>
      <c r="BO239" s="8"/>
      <c r="BP239" s="8"/>
      <c r="BQ239" s="8"/>
      <c r="BR239" s="8"/>
      <c r="BS239" s="8"/>
      <c r="BT239" s="8"/>
      <c r="BU239" s="8"/>
      <c r="BV239" s="8"/>
      <c r="BW239" s="8"/>
      <c r="BX239" s="8"/>
      <c r="BY239" s="8"/>
      <c r="BZ239" s="8"/>
      <c r="CA239" s="8"/>
      <c r="CB239" s="8"/>
      <c r="CC239" s="8"/>
      <c r="CD239" s="8"/>
      <c r="CE239" s="8"/>
      <c r="CF239" s="8"/>
      <c r="CG239" s="8"/>
      <c r="CH239" s="8"/>
      <c r="CI239" s="8"/>
      <c r="CJ239" s="8"/>
      <c r="CK239" s="8"/>
      <c r="CL239" s="8"/>
      <c r="CM239" s="8"/>
      <c r="CN239" s="8"/>
      <c r="CO239" s="8"/>
      <c r="CP239" s="8"/>
      <c r="CQ239" s="8"/>
      <c r="CR239" s="8"/>
      <c r="CS239" s="8"/>
      <c r="CT239" s="8"/>
      <c r="CU239" s="8"/>
      <c r="CV239" s="8"/>
      <c r="CW239" s="8"/>
      <c r="CX239" s="8"/>
      <c r="CY239" s="8"/>
      <c r="CZ239" s="8"/>
      <c r="DA239" s="8"/>
      <c r="DB239" s="8"/>
      <c r="DC239" s="8"/>
      <c r="DD239" s="8"/>
      <c r="DE239" s="8"/>
      <c r="DF239" s="8"/>
      <c r="DG239" s="8"/>
      <c r="DH239" s="8"/>
      <c r="DI239" s="8"/>
      <c r="DJ239" s="8"/>
      <c r="DK239" s="8"/>
      <c r="DL239" s="8"/>
      <c r="DM239" s="8"/>
      <c r="DN239" s="8"/>
      <c r="DO239" s="8"/>
      <c r="DP239" s="8"/>
      <c r="DQ239" s="8"/>
      <c r="DR239" s="8"/>
      <c r="DS239" s="8"/>
      <c r="DT239" s="8"/>
      <c r="DU239" s="8"/>
      <c r="DV239" s="8"/>
      <c r="DW239" s="8"/>
      <c r="DX239" s="8"/>
      <c r="DY239" s="8"/>
      <c r="DZ239" s="8"/>
      <c r="EA239" s="8"/>
      <c r="EB239" s="8"/>
      <c r="EC239" s="8"/>
      <c r="ED239" s="8"/>
      <c r="EE239" s="8"/>
      <c r="EF239" s="8"/>
      <c r="EG239" s="8"/>
      <c r="EH239" s="8"/>
      <c r="EI239" s="8"/>
      <c r="EJ239" s="8"/>
      <c r="EK239" s="8"/>
      <c r="EL239" s="8"/>
      <c r="EM239" s="8"/>
      <c r="EN239" s="8"/>
      <c r="EO239" s="8"/>
      <c r="EP239" s="8"/>
      <c r="EQ239" s="8"/>
      <c r="ER239" s="8"/>
      <c r="ES239" s="8"/>
      <c r="ET239" s="8"/>
      <c r="EU239" s="8"/>
      <c r="EV239" s="8"/>
      <c r="EW239" s="8"/>
      <c r="EX239" s="8"/>
      <c r="EY239" s="8"/>
      <c r="EZ239" s="8"/>
      <c r="FA239" s="8"/>
      <c r="FB239" s="8"/>
      <c r="FC239" s="8"/>
      <c r="FD239" s="8"/>
      <c r="FE239" s="8"/>
      <c r="FF239" s="8"/>
      <c r="FG239" s="8"/>
      <c r="FH239" s="8"/>
      <c r="FI239" s="8"/>
      <c r="FJ239" s="8"/>
      <c r="FK239" s="8"/>
      <c r="FL239" s="8"/>
      <c r="FM239" s="8"/>
      <c r="FN239" s="8"/>
      <c r="FO239" s="8"/>
      <c r="FP239" s="8"/>
    </row>
    <row r="240" spans="1:172" ht="12.75" customHeight="1">
      <c r="A240" s="127" t="s">
        <v>10</v>
      </c>
      <c r="B240" s="128"/>
      <c r="C240" s="128"/>
      <c r="D240" s="128"/>
      <c r="E240" s="128"/>
      <c r="F240" s="128"/>
      <c r="G240" s="128"/>
      <c r="H240" s="128"/>
      <c r="I240" s="128"/>
      <c r="J240" s="128"/>
      <c r="K240" s="129"/>
    </row>
    <row r="241" spans="1:11" ht="40.5">
      <c r="A241" s="63"/>
      <c r="B241" s="62" t="s">
        <v>36</v>
      </c>
      <c r="C241" s="70">
        <v>0</v>
      </c>
      <c r="D241" s="70">
        <v>0</v>
      </c>
      <c r="E241" s="70">
        <v>0</v>
      </c>
      <c r="F241" s="70">
        <v>0</v>
      </c>
      <c r="G241" s="70">
        <v>0</v>
      </c>
      <c r="H241" s="70">
        <v>0</v>
      </c>
      <c r="I241" s="71">
        <v>0</v>
      </c>
      <c r="J241" s="71">
        <v>0</v>
      </c>
      <c r="K241" s="149" t="s">
        <v>77</v>
      </c>
    </row>
    <row r="242" spans="1:11">
      <c r="A242" s="63"/>
      <c r="B242" s="59" t="s">
        <v>4</v>
      </c>
      <c r="C242" s="72">
        <v>0</v>
      </c>
      <c r="D242" s="72">
        <v>0</v>
      </c>
      <c r="E242" s="72">
        <v>0</v>
      </c>
      <c r="F242" s="72">
        <v>0</v>
      </c>
      <c r="G242" s="72">
        <v>0</v>
      </c>
      <c r="H242" s="72">
        <v>0</v>
      </c>
      <c r="I242" s="72">
        <v>0</v>
      </c>
      <c r="J242" s="72">
        <v>0</v>
      </c>
      <c r="K242" s="150"/>
    </row>
    <row r="243" spans="1:11" ht="12.75" customHeight="1">
      <c r="A243" s="124" t="s">
        <v>11</v>
      </c>
      <c r="B243" s="125"/>
      <c r="C243" s="125"/>
      <c r="D243" s="125"/>
      <c r="E243" s="125"/>
      <c r="F243" s="125"/>
      <c r="G243" s="125"/>
      <c r="H243" s="125"/>
      <c r="I243" s="125"/>
      <c r="J243" s="125"/>
      <c r="K243" s="126"/>
    </row>
    <row r="244" spans="1:11" ht="54">
      <c r="A244" s="9"/>
      <c r="B244" s="11" t="s">
        <v>38</v>
      </c>
      <c r="C244" s="86">
        <f>SUM(C245)</f>
        <v>0</v>
      </c>
      <c r="D244" s="86">
        <f t="shared" ref="D244:J244" si="102">SUM(D245)</f>
        <v>0</v>
      </c>
      <c r="E244" s="86">
        <f t="shared" si="102"/>
        <v>0</v>
      </c>
      <c r="F244" s="86">
        <f t="shared" si="102"/>
        <v>0</v>
      </c>
      <c r="G244" s="86">
        <f t="shared" si="102"/>
        <v>0</v>
      </c>
      <c r="H244" s="86">
        <f t="shared" si="102"/>
        <v>0</v>
      </c>
      <c r="I244" s="86">
        <f t="shared" si="102"/>
        <v>0</v>
      </c>
      <c r="J244" s="86">
        <f t="shared" si="102"/>
        <v>0</v>
      </c>
      <c r="K244" s="134" t="s">
        <v>77</v>
      </c>
    </row>
    <row r="245" spans="1:11">
      <c r="A245" s="9"/>
      <c r="B245" s="17" t="s">
        <v>4</v>
      </c>
      <c r="C245" s="19">
        <v>0</v>
      </c>
      <c r="D245" s="19">
        <v>0</v>
      </c>
      <c r="E245" s="19">
        <v>0</v>
      </c>
      <c r="F245" s="19">
        <v>0</v>
      </c>
      <c r="G245" s="19">
        <v>0</v>
      </c>
      <c r="H245" s="19">
        <v>0</v>
      </c>
      <c r="I245" s="19">
        <v>0</v>
      </c>
      <c r="J245" s="19">
        <v>0</v>
      </c>
      <c r="K245" s="135"/>
    </row>
    <row r="246" spans="1:11" ht="12" customHeight="1">
      <c r="A246" s="124" t="s">
        <v>12</v>
      </c>
      <c r="B246" s="125"/>
      <c r="C246" s="125"/>
      <c r="D246" s="125"/>
      <c r="E246" s="125"/>
      <c r="F246" s="125"/>
      <c r="G246" s="125"/>
      <c r="H246" s="125"/>
      <c r="I246" s="125"/>
      <c r="J246" s="125"/>
      <c r="K246" s="126"/>
    </row>
    <row r="247" spans="1:11">
      <c r="A247" s="10"/>
      <c r="B247" s="11" t="s">
        <v>9</v>
      </c>
      <c r="C247" s="22">
        <v>0</v>
      </c>
      <c r="D247" s="22">
        <v>0</v>
      </c>
      <c r="E247" s="22">
        <v>0</v>
      </c>
      <c r="F247" s="22">
        <v>0</v>
      </c>
      <c r="G247" s="22">
        <v>0</v>
      </c>
      <c r="H247" s="22">
        <v>0</v>
      </c>
      <c r="I247" s="22">
        <v>0</v>
      </c>
      <c r="J247" s="22">
        <v>0</v>
      </c>
      <c r="K247" s="131" t="s">
        <v>77</v>
      </c>
    </row>
    <row r="248" spans="1:11">
      <c r="A248" s="9"/>
      <c r="B248" s="17" t="s">
        <v>4</v>
      </c>
      <c r="C248" s="19">
        <v>0</v>
      </c>
      <c r="D248" s="19">
        <v>0</v>
      </c>
      <c r="E248" s="19">
        <v>0</v>
      </c>
      <c r="F248" s="19">
        <v>0</v>
      </c>
      <c r="G248" s="19">
        <v>0</v>
      </c>
      <c r="H248" s="19">
        <v>0</v>
      </c>
      <c r="I248" s="19">
        <v>0</v>
      </c>
      <c r="J248" s="19">
        <v>0</v>
      </c>
      <c r="K248" s="153"/>
    </row>
    <row r="249" spans="1:11" ht="15" customHeight="1">
      <c r="A249" s="127" t="s">
        <v>22</v>
      </c>
      <c r="B249" s="128"/>
      <c r="C249" s="128"/>
      <c r="D249" s="128"/>
      <c r="E249" s="128"/>
      <c r="F249" s="128"/>
      <c r="G249" s="128"/>
      <c r="H249" s="128"/>
      <c r="I249" s="128"/>
      <c r="J249" s="128"/>
      <c r="K249" s="129"/>
    </row>
    <row r="250" spans="1:11">
      <c r="A250" s="73"/>
      <c r="B250" s="62" t="s">
        <v>9</v>
      </c>
      <c r="C250" s="74">
        <f>SUM(C251)</f>
        <v>15163.160000000002</v>
      </c>
      <c r="D250" s="74">
        <f>SUM(D251)</f>
        <v>1452.3999999999999</v>
      </c>
      <c r="E250" s="74">
        <f t="shared" ref="E250:J250" si="103">SUM(E251)</f>
        <v>3432.46</v>
      </c>
      <c r="F250" s="74">
        <f t="shared" si="103"/>
        <v>1918.4999999999998</v>
      </c>
      <c r="G250" s="74">
        <f t="shared" si="103"/>
        <v>2014.5</v>
      </c>
      <c r="H250" s="74">
        <f t="shared" si="103"/>
        <v>2115.1</v>
      </c>
      <c r="I250" s="74">
        <f t="shared" si="103"/>
        <v>2115.1</v>
      </c>
      <c r="J250" s="74">
        <f t="shared" si="103"/>
        <v>2115.1</v>
      </c>
      <c r="K250" s="167" t="s">
        <v>77</v>
      </c>
    </row>
    <row r="251" spans="1:11">
      <c r="A251" s="63"/>
      <c r="B251" s="77" t="s">
        <v>4</v>
      </c>
      <c r="C251" s="60">
        <f>SUM(D251:J251)</f>
        <v>15163.160000000002</v>
      </c>
      <c r="D251" s="60">
        <f>SUM(D263+D278+D254+D257+D260)</f>
        <v>1452.3999999999999</v>
      </c>
      <c r="E251" s="60">
        <f t="shared" ref="E251:J251" si="104">SUM(E263+E278+E254+E257+E260)</f>
        <v>3432.46</v>
      </c>
      <c r="F251" s="60">
        <f t="shared" si="104"/>
        <v>1918.4999999999998</v>
      </c>
      <c r="G251" s="60">
        <f t="shared" si="104"/>
        <v>2014.5</v>
      </c>
      <c r="H251" s="60">
        <f t="shared" si="104"/>
        <v>2115.1</v>
      </c>
      <c r="I251" s="60">
        <f t="shared" si="104"/>
        <v>2115.1</v>
      </c>
      <c r="J251" s="60">
        <f t="shared" si="104"/>
        <v>2115.1</v>
      </c>
      <c r="K251" s="169"/>
    </row>
    <row r="252" spans="1:11" ht="11.25" customHeight="1">
      <c r="A252" s="130" t="s">
        <v>110</v>
      </c>
      <c r="B252" s="119"/>
      <c r="C252" s="119"/>
      <c r="D252" s="119"/>
      <c r="E252" s="119"/>
      <c r="F252" s="119"/>
      <c r="G252" s="119"/>
      <c r="H252" s="119"/>
      <c r="I252" s="119"/>
      <c r="J252" s="119"/>
      <c r="K252" s="120"/>
    </row>
    <row r="253" spans="1:11">
      <c r="A253" s="63"/>
      <c r="B253" s="11" t="s">
        <v>39</v>
      </c>
      <c r="C253" s="64">
        <f>SUM(D253:J253)</f>
        <v>401.2</v>
      </c>
      <c r="D253" s="64">
        <f>SUM(D254)</f>
        <v>200</v>
      </c>
      <c r="E253" s="64">
        <f t="shared" ref="E253:J253" si="105">SUM(E254)</f>
        <v>201.2</v>
      </c>
      <c r="F253" s="64">
        <f t="shared" si="105"/>
        <v>0</v>
      </c>
      <c r="G253" s="64">
        <f t="shared" si="105"/>
        <v>0</v>
      </c>
      <c r="H253" s="64">
        <f t="shared" si="105"/>
        <v>0</v>
      </c>
      <c r="I253" s="64">
        <f t="shared" si="105"/>
        <v>0</v>
      </c>
      <c r="J253" s="64">
        <f t="shared" si="105"/>
        <v>0</v>
      </c>
      <c r="K253" s="149">
        <v>60</v>
      </c>
    </row>
    <row r="254" spans="1:11">
      <c r="A254" s="63"/>
      <c r="B254" s="12" t="s">
        <v>4</v>
      </c>
      <c r="C254" s="60">
        <f>SUM(D254:J254)</f>
        <v>401.2</v>
      </c>
      <c r="D254" s="60">
        <v>200</v>
      </c>
      <c r="E254" s="60">
        <v>201.2</v>
      </c>
      <c r="F254" s="60">
        <v>0</v>
      </c>
      <c r="G254" s="60">
        <v>0</v>
      </c>
      <c r="H254" s="60">
        <v>0</v>
      </c>
      <c r="I254" s="60">
        <v>0</v>
      </c>
      <c r="J254" s="60">
        <v>0</v>
      </c>
      <c r="K254" s="150"/>
    </row>
    <row r="255" spans="1:11" ht="24" customHeight="1">
      <c r="A255" s="130" t="s">
        <v>111</v>
      </c>
      <c r="B255" s="119"/>
      <c r="C255" s="119"/>
      <c r="D255" s="119"/>
      <c r="E255" s="119"/>
      <c r="F255" s="119"/>
      <c r="G255" s="119"/>
      <c r="H255" s="119"/>
      <c r="I255" s="119"/>
      <c r="J255" s="119"/>
      <c r="K255" s="120"/>
    </row>
    <row r="256" spans="1:11">
      <c r="A256" s="63"/>
      <c r="B256" s="11" t="s">
        <v>39</v>
      </c>
      <c r="C256" s="64">
        <f>SUM(D256:J256)</f>
        <v>400</v>
      </c>
      <c r="D256" s="64">
        <f t="shared" ref="D256:J256" si="106">SUM(D257)</f>
        <v>0</v>
      </c>
      <c r="E256" s="64">
        <f t="shared" si="106"/>
        <v>400</v>
      </c>
      <c r="F256" s="64">
        <f t="shared" si="106"/>
        <v>0</v>
      </c>
      <c r="G256" s="64">
        <f t="shared" si="106"/>
        <v>0</v>
      </c>
      <c r="H256" s="64">
        <f t="shared" si="106"/>
        <v>0</v>
      </c>
      <c r="I256" s="64">
        <f t="shared" si="106"/>
        <v>0</v>
      </c>
      <c r="J256" s="64">
        <f t="shared" si="106"/>
        <v>0</v>
      </c>
      <c r="K256" s="149">
        <v>61</v>
      </c>
    </row>
    <row r="257" spans="1:11">
      <c r="A257" s="63"/>
      <c r="B257" s="12" t="s">
        <v>4</v>
      </c>
      <c r="C257" s="60">
        <f>SUM(D257:J257)</f>
        <v>400</v>
      </c>
      <c r="D257" s="60">
        <v>0</v>
      </c>
      <c r="E257" s="60">
        <v>400</v>
      </c>
      <c r="F257" s="60">
        <v>0</v>
      </c>
      <c r="G257" s="60">
        <v>0</v>
      </c>
      <c r="H257" s="60">
        <v>0</v>
      </c>
      <c r="I257" s="60">
        <v>0</v>
      </c>
      <c r="J257" s="60">
        <v>0</v>
      </c>
      <c r="K257" s="150"/>
    </row>
    <row r="258" spans="1:11" ht="24" customHeight="1">
      <c r="A258" s="130" t="s">
        <v>112</v>
      </c>
      <c r="B258" s="119"/>
      <c r="C258" s="119"/>
      <c r="D258" s="119"/>
      <c r="E258" s="119"/>
      <c r="F258" s="119"/>
      <c r="G258" s="119"/>
      <c r="H258" s="119"/>
      <c r="I258" s="119"/>
      <c r="J258" s="119"/>
      <c r="K258" s="120"/>
    </row>
    <row r="259" spans="1:11">
      <c r="A259" s="63"/>
      <c r="B259" s="11" t="s">
        <v>39</v>
      </c>
      <c r="C259" s="64">
        <f>SUM(D259:J259)</f>
        <v>1500</v>
      </c>
      <c r="D259" s="64">
        <f t="shared" ref="D259:J259" si="107">SUM(D260)</f>
        <v>0</v>
      </c>
      <c r="E259" s="64">
        <f t="shared" si="107"/>
        <v>1500</v>
      </c>
      <c r="F259" s="64">
        <f t="shared" si="107"/>
        <v>0</v>
      </c>
      <c r="G259" s="64">
        <f t="shared" si="107"/>
        <v>0</v>
      </c>
      <c r="H259" s="64">
        <f t="shared" si="107"/>
        <v>0</v>
      </c>
      <c r="I259" s="64">
        <f t="shared" si="107"/>
        <v>0</v>
      </c>
      <c r="J259" s="64">
        <f t="shared" si="107"/>
        <v>0</v>
      </c>
      <c r="K259" s="149">
        <v>62</v>
      </c>
    </row>
    <row r="260" spans="1:11">
      <c r="A260" s="63"/>
      <c r="B260" s="12" t="s">
        <v>4</v>
      </c>
      <c r="C260" s="60">
        <f>SUM(D260:J260)</f>
        <v>1500</v>
      </c>
      <c r="D260" s="60">
        <v>0</v>
      </c>
      <c r="E260" s="60">
        <v>1500</v>
      </c>
      <c r="F260" s="60">
        <v>0</v>
      </c>
      <c r="G260" s="60">
        <v>0</v>
      </c>
      <c r="H260" s="60">
        <v>0</v>
      </c>
      <c r="I260" s="60">
        <v>0</v>
      </c>
      <c r="J260" s="60">
        <v>0</v>
      </c>
      <c r="K260" s="150"/>
    </row>
    <row r="261" spans="1:11" ht="15" customHeight="1">
      <c r="A261" s="130" t="s">
        <v>113</v>
      </c>
      <c r="B261" s="119"/>
      <c r="C261" s="119"/>
      <c r="D261" s="119"/>
      <c r="E261" s="119"/>
      <c r="F261" s="119"/>
      <c r="G261" s="119"/>
      <c r="H261" s="119"/>
      <c r="I261" s="119"/>
      <c r="J261" s="119"/>
      <c r="K261" s="120"/>
    </row>
    <row r="262" spans="1:11">
      <c r="A262" s="10"/>
      <c r="B262" s="11" t="s">
        <v>39</v>
      </c>
      <c r="C262" s="18">
        <f>SUM(C263)</f>
        <v>11941.5</v>
      </c>
      <c r="D262" s="26">
        <f>SUM(D263)</f>
        <v>1202.3999999999999</v>
      </c>
      <c r="E262" s="26">
        <f t="shared" ref="E262:J262" si="108">SUM(E263)</f>
        <v>1184.5</v>
      </c>
      <c r="F262" s="18">
        <f t="shared" si="108"/>
        <v>1783.3999999999999</v>
      </c>
      <c r="G262" s="18">
        <f t="shared" si="108"/>
        <v>1872.6</v>
      </c>
      <c r="H262" s="18">
        <f t="shared" si="108"/>
        <v>1966.2</v>
      </c>
      <c r="I262" s="18">
        <f t="shared" si="108"/>
        <v>1966.2</v>
      </c>
      <c r="J262" s="18">
        <f t="shared" si="108"/>
        <v>1966.2</v>
      </c>
      <c r="K262" s="131" t="s">
        <v>122</v>
      </c>
    </row>
    <row r="263" spans="1:11">
      <c r="A263" s="9"/>
      <c r="B263" s="12" t="s">
        <v>4</v>
      </c>
      <c r="C263" s="25">
        <f>SUM(D263:J263)</f>
        <v>11941.5</v>
      </c>
      <c r="D263" s="24">
        <f>SUM(D266+D269+D272+D275)</f>
        <v>1202.3999999999999</v>
      </c>
      <c r="E263" s="24">
        <f t="shared" ref="E263:J263" si="109">SUM(E266+E269+E272+E275)</f>
        <v>1184.5</v>
      </c>
      <c r="F263" s="24">
        <f t="shared" si="109"/>
        <v>1783.3999999999999</v>
      </c>
      <c r="G263" s="24">
        <f t="shared" si="109"/>
        <v>1872.6</v>
      </c>
      <c r="H263" s="24">
        <f t="shared" si="109"/>
        <v>1966.2</v>
      </c>
      <c r="I263" s="24">
        <f t="shared" si="109"/>
        <v>1966.2</v>
      </c>
      <c r="J263" s="24">
        <f t="shared" si="109"/>
        <v>1966.2</v>
      </c>
      <c r="K263" s="133"/>
    </row>
    <row r="264" spans="1:11" ht="15" customHeight="1">
      <c r="A264" s="137" t="s">
        <v>52</v>
      </c>
      <c r="B264" s="138"/>
      <c r="C264" s="138"/>
      <c r="D264" s="138"/>
      <c r="E264" s="138"/>
      <c r="F264" s="138"/>
      <c r="G264" s="138"/>
      <c r="H264" s="138"/>
      <c r="I264" s="138"/>
      <c r="J264" s="138"/>
      <c r="K264" s="139"/>
    </row>
    <row r="265" spans="1:11">
      <c r="A265" s="4"/>
      <c r="B265" s="45" t="s">
        <v>51</v>
      </c>
      <c r="C265" s="46">
        <f>SUM(C266)</f>
        <v>199.70000000000002</v>
      </c>
      <c r="D265" s="47">
        <f>SUM(D266)</f>
        <v>27</v>
      </c>
      <c r="E265" s="47">
        <f t="shared" ref="E265:J265" si="110">SUM(E266)</f>
        <v>12.9</v>
      </c>
      <c r="F265" s="47">
        <f t="shared" si="110"/>
        <v>29.8</v>
      </c>
      <c r="G265" s="47">
        <f t="shared" si="110"/>
        <v>31.3</v>
      </c>
      <c r="H265" s="47">
        <f t="shared" si="110"/>
        <v>32.9</v>
      </c>
      <c r="I265" s="47">
        <f t="shared" si="110"/>
        <v>32.9</v>
      </c>
      <c r="J265" s="47">
        <f t="shared" si="110"/>
        <v>32.9</v>
      </c>
      <c r="K265" s="131">
        <v>57</v>
      </c>
    </row>
    <row r="266" spans="1:11">
      <c r="A266" s="4"/>
      <c r="B266" s="12" t="s">
        <v>4</v>
      </c>
      <c r="C266" s="25">
        <f>SUM(D266:J266)</f>
        <v>199.70000000000002</v>
      </c>
      <c r="D266" s="24">
        <v>27</v>
      </c>
      <c r="E266" s="24">
        <v>12.9</v>
      </c>
      <c r="F266" s="24">
        <v>29.8</v>
      </c>
      <c r="G266" s="24">
        <v>31.3</v>
      </c>
      <c r="H266" s="24">
        <v>32.9</v>
      </c>
      <c r="I266" s="24">
        <f>SUM(H266)</f>
        <v>32.9</v>
      </c>
      <c r="J266" s="24">
        <f>SUM(I266)</f>
        <v>32.9</v>
      </c>
      <c r="K266" s="133"/>
    </row>
    <row r="267" spans="1:11" ht="15" customHeight="1">
      <c r="A267" s="175" t="s">
        <v>53</v>
      </c>
      <c r="B267" s="176"/>
      <c r="C267" s="176"/>
      <c r="D267" s="176"/>
      <c r="E267" s="176"/>
      <c r="F267" s="176"/>
      <c r="G267" s="176"/>
      <c r="H267" s="176"/>
      <c r="I267" s="176"/>
      <c r="J267" s="176"/>
      <c r="K267" s="177"/>
    </row>
    <row r="268" spans="1:11">
      <c r="A268" s="4"/>
      <c r="B268" s="45" t="s">
        <v>51</v>
      </c>
      <c r="C268" s="46">
        <f>SUM(C269)</f>
        <v>1082.0999999999999</v>
      </c>
      <c r="D268" s="47">
        <f>SUM(D269)</f>
        <v>177.8</v>
      </c>
      <c r="E268" s="47">
        <f t="shared" ref="E268:J268" si="111">SUM(E269)</f>
        <v>136.5</v>
      </c>
      <c r="F268" s="47">
        <f t="shared" si="111"/>
        <v>143.30000000000001</v>
      </c>
      <c r="G268" s="47">
        <f t="shared" si="111"/>
        <v>150.5</v>
      </c>
      <c r="H268" s="47">
        <f t="shared" si="111"/>
        <v>158</v>
      </c>
      <c r="I268" s="47">
        <f t="shared" si="111"/>
        <v>158</v>
      </c>
      <c r="J268" s="47">
        <f t="shared" si="111"/>
        <v>158</v>
      </c>
      <c r="K268" s="131">
        <v>58</v>
      </c>
    </row>
    <row r="269" spans="1:11">
      <c r="A269" s="4"/>
      <c r="B269" s="12" t="s">
        <v>4</v>
      </c>
      <c r="C269" s="25">
        <f>SUM(D269:J269)</f>
        <v>1082.0999999999999</v>
      </c>
      <c r="D269" s="24">
        <v>177.8</v>
      </c>
      <c r="E269" s="24">
        <v>136.5</v>
      </c>
      <c r="F269" s="24">
        <v>143.30000000000001</v>
      </c>
      <c r="G269" s="24">
        <v>150.5</v>
      </c>
      <c r="H269" s="24">
        <v>158</v>
      </c>
      <c r="I269" s="24">
        <f>SUM(H269)</f>
        <v>158</v>
      </c>
      <c r="J269" s="24">
        <f>SUM(I269)</f>
        <v>158</v>
      </c>
      <c r="K269" s="133"/>
    </row>
    <row r="270" spans="1:11">
      <c r="A270" s="171" t="s">
        <v>54</v>
      </c>
      <c r="B270" s="172"/>
      <c r="C270" s="172"/>
      <c r="D270" s="172"/>
      <c r="E270" s="172"/>
      <c r="F270" s="172"/>
      <c r="G270" s="172"/>
      <c r="H270" s="172"/>
      <c r="I270" s="172"/>
      <c r="J270" s="172"/>
      <c r="K270" s="173"/>
    </row>
    <row r="271" spans="1:11">
      <c r="A271" s="4"/>
      <c r="B271" s="45" t="s">
        <v>51</v>
      </c>
      <c r="C271" s="46">
        <f>SUM(C272)</f>
        <v>9864.5</v>
      </c>
      <c r="D271" s="47">
        <f>SUM(D272)</f>
        <v>898</v>
      </c>
      <c r="E271" s="47">
        <f t="shared" ref="E271:J271" si="112">SUM(E272)</f>
        <v>930.1</v>
      </c>
      <c r="F271" s="47">
        <f t="shared" si="112"/>
        <v>1500</v>
      </c>
      <c r="G271" s="47">
        <f t="shared" si="112"/>
        <v>1575</v>
      </c>
      <c r="H271" s="47">
        <f t="shared" si="112"/>
        <v>1653.8</v>
      </c>
      <c r="I271" s="47">
        <f t="shared" si="112"/>
        <v>1653.8</v>
      </c>
      <c r="J271" s="47">
        <f t="shared" si="112"/>
        <v>1653.8</v>
      </c>
      <c r="K271" s="131">
        <v>59</v>
      </c>
    </row>
    <row r="272" spans="1:11">
      <c r="A272" s="4"/>
      <c r="B272" s="12" t="s">
        <v>4</v>
      </c>
      <c r="C272" s="25">
        <f>SUM(D272:J272)</f>
        <v>9864.5</v>
      </c>
      <c r="D272" s="24">
        <v>898</v>
      </c>
      <c r="E272" s="24">
        <v>930.1</v>
      </c>
      <c r="F272" s="24">
        <v>1500</v>
      </c>
      <c r="G272" s="24">
        <v>1575</v>
      </c>
      <c r="H272" s="24">
        <v>1653.8</v>
      </c>
      <c r="I272" s="24">
        <f>SUM(H272)</f>
        <v>1653.8</v>
      </c>
      <c r="J272" s="24">
        <f>SUM(I272)</f>
        <v>1653.8</v>
      </c>
      <c r="K272" s="133"/>
    </row>
    <row r="273" spans="1:11">
      <c r="A273" s="171" t="s">
        <v>55</v>
      </c>
      <c r="B273" s="172"/>
      <c r="C273" s="172"/>
      <c r="D273" s="172"/>
      <c r="E273" s="172"/>
      <c r="F273" s="172"/>
      <c r="G273" s="172"/>
      <c r="H273" s="172"/>
      <c r="I273" s="172"/>
      <c r="J273" s="172"/>
      <c r="K273" s="173"/>
    </row>
    <row r="274" spans="1:11">
      <c r="A274" s="4"/>
      <c r="B274" s="45" t="s">
        <v>51</v>
      </c>
      <c r="C274" s="46">
        <f>SUM(C275)</f>
        <v>795.2</v>
      </c>
      <c r="D274" s="47">
        <f>SUM(D275)</f>
        <v>99.6</v>
      </c>
      <c r="E274" s="47">
        <f t="shared" ref="E274:J274" si="113">SUM(E275)</f>
        <v>105</v>
      </c>
      <c r="F274" s="47">
        <f t="shared" si="113"/>
        <v>110.3</v>
      </c>
      <c r="G274" s="47">
        <f t="shared" si="113"/>
        <v>115.8</v>
      </c>
      <c r="H274" s="47">
        <f t="shared" si="113"/>
        <v>121.5</v>
      </c>
      <c r="I274" s="47">
        <f t="shared" si="113"/>
        <v>121.5</v>
      </c>
      <c r="J274" s="47">
        <f t="shared" si="113"/>
        <v>121.5</v>
      </c>
      <c r="K274" s="131">
        <v>64</v>
      </c>
    </row>
    <row r="275" spans="1:11">
      <c r="A275" s="4"/>
      <c r="B275" s="12" t="s">
        <v>4</v>
      </c>
      <c r="C275" s="25">
        <f>SUM(D275:J275)</f>
        <v>795.2</v>
      </c>
      <c r="D275" s="24">
        <v>99.6</v>
      </c>
      <c r="E275" s="24">
        <v>105</v>
      </c>
      <c r="F275" s="24">
        <v>110.3</v>
      </c>
      <c r="G275" s="24">
        <v>115.8</v>
      </c>
      <c r="H275" s="24">
        <v>121.5</v>
      </c>
      <c r="I275" s="24">
        <f>SUM(H275)</f>
        <v>121.5</v>
      </c>
      <c r="J275" s="24">
        <f>SUM(I275)</f>
        <v>121.5</v>
      </c>
      <c r="K275" s="133"/>
    </row>
    <row r="276" spans="1:11" ht="27.75" customHeight="1">
      <c r="A276" s="130" t="s">
        <v>114</v>
      </c>
      <c r="B276" s="119"/>
      <c r="C276" s="119"/>
      <c r="D276" s="119"/>
      <c r="E276" s="119"/>
      <c r="F276" s="119"/>
      <c r="G276" s="119"/>
      <c r="H276" s="119"/>
      <c r="I276" s="119"/>
      <c r="J276" s="119"/>
      <c r="K276" s="120"/>
    </row>
    <row r="277" spans="1:11">
      <c r="A277" s="10"/>
      <c r="B277" s="11" t="s">
        <v>39</v>
      </c>
      <c r="C277" s="50">
        <f>SUM(C278)</f>
        <v>920.45999999999992</v>
      </c>
      <c r="D277" s="50">
        <f>SUM(D278)</f>
        <v>50</v>
      </c>
      <c r="E277" s="50">
        <f t="shared" ref="E277:J277" si="114">SUM(E278)</f>
        <v>146.76</v>
      </c>
      <c r="F277" s="50">
        <f t="shared" si="114"/>
        <v>135.1</v>
      </c>
      <c r="G277" s="50">
        <f t="shared" si="114"/>
        <v>141.9</v>
      </c>
      <c r="H277" s="50">
        <f t="shared" si="114"/>
        <v>148.9</v>
      </c>
      <c r="I277" s="50">
        <f t="shared" si="114"/>
        <v>148.9</v>
      </c>
      <c r="J277" s="50">
        <f t="shared" si="114"/>
        <v>148.9</v>
      </c>
      <c r="K277" s="131" t="s">
        <v>123</v>
      </c>
    </row>
    <row r="278" spans="1:11">
      <c r="A278" s="44"/>
      <c r="B278" s="48" t="s">
        <v>4</v>
      </c>
      <c r="C278" s="49">
        <f>SUM(D278:J278)</f>
        <v>920.45999999999992</v>
      </c>
      <c r="D278" s="49">
        <f>SUM(D281+D284)</f>
        <v>50</v>
      </c>
      <c r="E278" s="49">
        <f t="shared" ref="E278:J278" si="115">SUM(E281+E284)</f>
        <v>146.76</v>
      </c>
      <c r="F278" s="49">
        <f t="shared" si="115"/>
        <v>135.1</v>
      </c>
      <c r="G278" s="49">
        <f t="shared" si="115"/>
        <v>141.9</v>
      </c>
      <c r="H278" s="49">
        <f t="shared" si="115"/>
        <v>148.9</v>
      </c>
      <c r="I278" s="49">
        <f t="shared" si="115"/>
        <v>148.9</v>
      </c>
      <c r="J278" s="49">
        <f t="shared" si="115"/>
        <v>148.9</v>
      </c>
      <c r="K278" s="132"/>
    </row>
    <row r="279" spans="1:11">
      <c r="A279" s="137" t="s">
        <v>74</v>
      </c>
      <c r="B279" s="138"/>
      <c r="C279" s="138"/>
      <c r="D279" s="138"/>
      <c r="E279" s="138"/>
      <c r="F279" s="138"/>
      <c r="G279" s="138"/>
      <c r="H279" s="138"/>
      <c r="I279" s="138"/>
      <c r="J279" s="138"/>
      <c r="K279" s="139"/>
    </row>
    <row r="280" spans="1:11">
      <c r="A280" s="87"/>
      <c r="B280" s="100" t="s">
        <v>39</v>
      </c>
      <c r="C280" s="88">
        <f>SUM(C281)</f>
        <v>411.86</v>
      </c>
      <c r="D280" s="89">
        <f>SUM(D281)</f>
        <v>50</v>
      </c>
      <c r="E280" s="89">
        <f t="shared" ref="E280:J280" si="116">SUM(E281)</f>
        <v>66.760000000000005</v>
      </c>
      <c r="F280" s="89">
        <f t="shared" si="116"/>
        <v>55.1</v>
      </c>
      <c r="G280" s="89">
        <f t="shared" si="116"/>
        <v>57.9</v>
      </c>
      <c r="H280" s="89">
        <f t="shared" si="116"/>
        <v>60.7</v>
      </c>
      <c r="I280" s="89">
        <f t="shared" si="116"/>
        <v>60.7</v>
      </c>
      <c r="J280" s="89">
        <f t="shared" si="116"/>
        <v>60.7</v>
      </c>
      <c r="K280" s="131">
        <v>65</v>
      </c>
    </row>
    <row r="281" spans="1:11">
      <c r="A281" s="4"/>
      <c r="B281" s="12" t="s">
        <v>4</v>
      </c>
      <c r="C281" s="25">
        <f>SUM(D281:J281)</f>
        <v>411.86</v>
      </c>
      <c r="D281" s="24">
        <v>50</v>
      </c>
      <c r="E281" s="24">
        <v>66.760000000000005</v>
      </c>
      <c r="F281" s="24">
        <v>55.1</v>
      </c>
      <c r="G281" s="24">
        <v>57.9</v>
      </c>
      <c r="H281" s="24">
        <v>60.7</v>
      </c>
      <c r="I281" s="24">
        <f>SUM(H281)</f>
        <v>60.7</v>
      </c>
      <c r="J281" s="24">
        <f>SUM(I281)</f>
        <v>60.7</v>
      </c>
      <c r="K281" s="133"/>
    </row>
    <row r="282" spans="1:11" ht="12" customHeight="1">
      <c r="A282" s="137" t="s">
        <v>72</v>
      </c>
      <c r="B282" s="138"/>
      <c r="C282" s="138"/>
      <c r="D282" s="138"/>
      <c r="E282" s="138"/>
      <c r="F282" s="138"/>
      <c r="G282" s="138"/>
      <c r="H282" s="138"/>
      <c r="I282" s="138"/>
      <c r="J282" s="138"/>
      <c r="K282" s="139"/>
    </row>
    <row r="283" spans="1:11">
      <c r="A283" s="4"/>
      <c r="B283" s="100" t="s">
        <v>39</v>
      </c>
      <c r="C283" s="88">
        <f>SUM(D283:J283)</f>
        <v>508.59999999999997</v>
      </c>
      <c r="D283" s="88">
        <f t="shared" ref="D283:J283" si="117">SUM(D284)</f>
        <v>0</v>
      </c>
      <c r="E283" s="88">
        <f t="shared" si="117"/>
        <v>80</v>
      </c>
      <c r="F283" s="88">
        <f t="shared" si="117"/>
        <v>80</v>
      </c>
      <c r="G283" s="88">
        <f t="shared" si="117"/>
        <v>84</v>
      </c>
      <c r="H283" s="88">
        <f t="shared" si="117"/>
        <v>88.2</v>
      </c>
      <c r="I283" s="88">
        <f t="shared" si="117"/>
        <v>88.2</v>
      </c>
      <c r="J283" s="88">
        <f t="shared" si="117"/>
        <v>88.2</v>
      </c>
      <c r="K283" s="178">
        <v>66</v>
      </c>
    </row>
    <row r="284" spans="1:11">
      <c r="A284" s="4"/>
      <c r="B284" s="12" t="s">
        <v>4</v>
      </c>
      <c r="C284" s="25">
        <f>SUM(D284:J284)</f>
        <v>508.59999999999997</v>
      </c>
      <c r="D284" s="24">
        <v>0</v>
      </c>
      <c r="E284" s="24">
        <v>80</v>
      </c>
      <c r="F284" s="24">
        <v>80</v>
      </c>
      <c r="G284" s="24">
        <v>84</v>
      </c>
      <c r="H284" s="24">
        <v>88.2</v>
      </c>
      <c r="I284" s="24">
        <f>SUM(H284)</f>
        <v>88.2</v>
      </c>
      <c r="J284" s="24">
        <f>SUM(I284)</f>
        <v>88.2</v>
      </c>
      <c r="K284" s="179"/>
    </row>
    <row r="285" spans="1:11" ht="15.75">
      <c r="A285" s="146" t="s">
        <v>78</v>
      </c>
      <c r="B285" s="147"/>
      <c r="C285" s="147"/>
      <c r="D285" s="147"/>
      <c r="E285" s="147"/>
      <c r="F285" s="147"/>
      <c r="G285" s="147"/>
      <c r="H285" s="147"/>
      <c r="I285" s="147"/>
      <c r="J285" s="147"/>
      <c r="K285" s="148"/>
    </row>
    <row r="286" spans="1:11" ht="27">
      <c r="A286" s="63"/>
      <c r="B286" s="62" t="s">
        <v>79</v>
      </c>
      <c r="C286" s="81">
        <f t="shared" ref="C286:J286" si="118">C289+C298</f>
        <v>240</v>
      </c>
      <c r="D286" s="74">
        <f t="shared" si="118"/>
        <v>0</v>
      </c>
      <c r="E286" s="74">
        <f t="shared" si="118"/>
        <v>240</v>
      </c>
      <c r="F286" s="74">
        <f t="shared" si="118"/>
        <v>0</v>
      </c>
      <c r="G286" s="74">
        <f t="shared" si="118"/>
        <v>0</v>
      </c>
      <c r="H286" s="74">
        <f t="shared" si="118"/>
        <v>0</v>
      </c>
      <c r="I286" s="74">
        <f t="shared" si="118"/>
        <v>0</v>
      </c>
      <c r="J286" s="74">
        <f t="shared" si="118"/>
        <v>0</v>
      </c>
      <c r="K286" s="131" t="s">
        <v>77</v>
      </c>
    </row>
    <row r="287" spans="1:11">
      <c r="A287" s="63"/>
      <c r="B287" s="59" t="s">
        <v>4</v>
      </c>
      <c r="C287" s="80">
        <f t="shared" ref="C287:J287" si="119">C290+C299</f>
        <v>240</v>
      </c>
      <c r="D287" s="60">
        <f t="shared" si="119"/>
        <v>0</v>
      </c>
      <c r="E287" s="60">
        <f t="shared" si="119"/>
        <v>240</v>
      </c>
      <c r="F287" s="60">
        <f t="shared" si="119"/>
        <v>0</v>
      </c>
      <c r="G287" s="60">
        <f t="shared" si="119"/>
        <v>0</v>
      </c>
      <c r="H287" s="60">
        <f t="shared" si="119"/>
        <v>0</v>
      </c>
      <c r="I287" s="60">
        <f t="shared" si="119"/>
        <v>0</v>
      </c>
      <c r="J287" s="60">
        <f t="shared" si="119"/>
        <v>0</v>
      </c>
      <c r="K287" s="133"/>
    </row>
    <row r="288" spans="1:11">
      <c r="A288" s="127" t="s">
        <v>10</v>
      </c>
      <c r="B288" s="128"/>
      <c r="C288" s="128"/>
      <c r="D288" s="128"/>
      <c r="E288" s="128"/>
      <c r="F288" s="128"/>
      <c r="G288" s="128"/>
      <c r="H288" s="128"/>
      <c r="I288" s="128"/>
      <c r="J288" s="128"/>
      <c r="K288" s="129"/>
    </row>
    <row r="289" spans="1:11" ht="40.5">
      <c r="A289" s="63"/>
      <c r="B289" s="62" t="s">
        <v>46</v>
      </c>
      <c r="C289" s="70">
        <v>0</v>
      </c>
      <c r="D289" s="70">
        <v>0</v>
      </c>
      <c r="E289" s="70">
        <v>0</v>
      </c>
      <c r="F289" s="70">
        <v>0</v>
      </c>
      <c r="G289" s="70">
        <v>0</v>
      </c>
      <c r="H289" s="70">
        <v>0</v>
      </c>
      <c r="I289" s="71">
        <v>0</v>
      </c>
      <c r="J289" s="71">
        <v>0</v>
      </c>
      <c r="K289" s="149" t="s">
        <v>77</v>
      </c>
    </row>
    <row r="290" spans="1:11">
      <c r="A290" s="63"/>
      <c r="B290" s="59" t="s">
        <v>4</v>
      </c>
      <c r="C290" s="72">
        <v>0</v>
      </c>
      <c r="D290" s="72">
        <v>0</v>
      </c>
      <c r="E290" s="72">
        <v>0</v>
      </c>
      <c r="F290" s="72">
        <v>0</v>
      </c>
      <c r="G290" s="72">
        <v>0</v>
      </c>
      <c r="H290" s="72">
        <v>0</v>
      </c>
      <c r="I290" s="72">
        <v>0</v>
      </c>
      <c r="J290" s="72">
        <v>0</v>
      </c>
      <c r="K290" s="150"/>
    </row>
    <row r="291" spans="1:11">
      <c r="A291" s="124" t="s">
        <v>11</v>
      </c>
      <c r="B291" s="125"/>
      <c r="C291" s="125"/>
      <c r="D291" s="125"/>
      <c r="E291" s="125"/>
      <c r="F291" s="125"/>
      <c r="G291" s="125"/>
      <c r="H291" s="125"/>
      <c r="I291" s="125"/>
      <c r="J291" s="125"/>
      <c r="K291" s="126"/>
    </row>
    <row r="292" spans="1:11" ht="54">
      <c r="A292" s="16"/>
      <c r="B292" s="11" t="s">
        <v>38</v>
      </c>
      <c r="C292" s="23">
        <f t="shared" ref="C292:J292" si="120">SUM(C293)</f>
        <v>0</v>
      </c>
      <c r="D292" s="23">
        <f t="shared" si="120"/>
        <v>0</v>
      </c>
      <c r="E292" s="23">
        <f t="shared" si="120"/>
        <v>0</v>
      </c>
      <c r="F292" s="23">
        <f t="shared" si="120"/>
        <v>0</v>
      </c>
      <c r="G292" s="23">
        <f t="shared" si="120"/>
        <v>0</v>
      </c>
      <c r="H292" s="23">
        <f t="shared" si="120"/>
        <v>0</v>
      </c>
      <c r="I292" s="23">
        <f t="shared" si="120"/>
        <v>0</v>
      </c>
      <c r="J292" s="23">
        <f t="shared" si="120"/>
        <v>0</v>
      </c>
      <c r="K292" s="134" t="s">
        <v>77</v>
      </c>
    </row>
    <row r="293" spans="1:11">
      <c r="A293" s="9"/>
      <c r="B293" s="17" t="s">
        <v>4</v>
      </c>
      <c r="C293" s="19">
        <f>SUM(D293:J293)</f>
        <v>0</v>
      </c>
      <c r="D293" s="19">
        <v>0</v>
      </c>
      <c r="E293" s="19">
        <v>0</v>
      </c>
      <c r="F293" s="19">
        <v>0</v>
      </c>
      <c r="G293" s="19">
        <v>0</v>
      </c>
      <c r="H293" s="19">
        <v>0</v>
      </c>
      <c r="I293" s="19">
        <v>0</v>
      </c>
      <c r="J293" s="19">
        <v>0</v>
      </c>
      <c r="K293" s="135"/>
    </row>
    <row r="294" spans="1:11">
      <c r="A294" s="124" t="s">
        <v>12</v>
      </c>
      <c r="B294" s="125"/>
      <c r="C294" s="125"/>
      <c r="D294" s="125"/>
      <c r="E294" s="125"/>
      <c r="F294" s="125"/>
      <c r="G294" s="125"/>
      <c r="H294" s="125"/>
      <c r="I294" s="125"/>
      <c r="J294" s="125"/>
      <c r="K294" s="126"/>
    </row>
    <row r="295" spans="1:11">
      <c r="A295" s="10"/>
      <c r="B295" s="11" t="s">
        <v>9</v>
      </c>
      <c r="C295" s="22">
        <v>0</v>
      </c>
      <c r="D295" s="22">
        <v>0</v>
      </c>
      <c r="E295" s="22">
        <v>0</v>
      </c>
      <c r="F295" s="22">
        <v>0</v>
      </c>
      <c r="G295" s="22">
        <v>0</v>
      </c>
      <c r="H295" s="22">
        <v>0</v>
      </c>
      <c r="I295" s="22">
        <v>0</v>
      </c>
      <c r="J295" s="22">
        <v>0</v>
      </c>
      <c r="K295" s="131" t="s">
        <v>77</v>
      </c>
    </row>
    <row r="296" spans="1:11">
      <c r="A296" s="9"/>
      <c r="B296" s="17" t="s">
        <v>4</v>
      </c>
      <c r="C296" s="19">
        <v>0</v>
      </c>
      <c r="D296" s="19">
        <v>0</v>
      </c>
      <c r="E296" s="19">
        <v>0</v>
      </c>
      <c r="F296" s="19">
        <v>0</v>
      </c>
      <c r="G296" s="19">
        <v>0</v>
      </c>
      <c r="H296" s="19">
        <v>0</v>
      </c>
      <c r="I296" s="19">
        <v>0</v>
      </c>
      <c r="J296" s="19">
        <v>0</v>
      </c>
      <c r="K296" s="133"/>
    </row>
    <row r="297" spans="1:11">
      <c r="A297" s="127" t="s">
        <v>22</v>
      </c>
      <c r="B297" s="128"/>
      <c r="C297" s="128"/>
      <c r="D297" s="128"/>
      <c r="E297" s="128"/>
      <c r="F297" s="128"/>
      <c r="G297" s="128"/>
      <c r="H297" s="128"/>
      <c r="I297" s="128"/>
      <c r="J297" s="128"/>
      <c r="K297" s="129"/>
    </row>
    <row r="298" spans="1:11">
      <c r="A298" s="73"/>
      <c r="B298" s="62" t="s">
        <v>9</v>
      </c>
      <c r="C298" s="74">
        <f t="shared" ref="C298:J298" si="121">SUM(C299)</f>
        <v>240</v>
      </c>
      <c r="D298" s="74">
        <f t="shared" si="121"/>
        <v>0</v>
      </c>
      <c r="E298" s="74">
        <f t="shared" si="121"/>
        <v>240</v>
      </c>
      <c r="F298" s="74">
        <f t="shared" si="121"/>
        <v>0</v>
      </c>
      <c r="G298" s="74">
        <f t="shared" si="121"/>
        <v>0</v>
      </c>
      <c r="H298" s="74">
        <f t="shared" si="121"/>
        <v>0</v>
      </c>
      <c r="I298" s="74">
        <f t="shared" si="121"/>
        <v>0</v>
      </c>
      <c r="J298" s="74">
        <f t="shared" si="121"/>
        <v>0</v>
      </c>
      <c r="K298" s="167" t="s">
        <v>77</v>
      </c>
    </row>
    <row r="299" spans="1:11">
      <c r="A299" s="63"/>
      <c r="B299" s="77" t="s">
        <v>4</v>
      </c>
      <c r="C299" s="60">
        <f>SUM(D299:J299)</f>
        <v>240</v>
      </c>
      <c r="D299" s="60">
        <f>SUM(D302)</f>
        <v>0</v>
      </c>
      <c r="E299" s="60">
        <f t="shared" ref="E299:J299" si="122">SUM(E302)</f>
        <v>240</v>
      </c>
      <c r="F299" s="60">
        <f t="shared" si="122"/>
        <v>0</v>
      </c>
      <c r="G299" s="60">
        <f t="shared" si="122"/>
        <v>0</v>
      </c>
      <c r="H299" s="60">
        <f t="shared" si="122"/>
        <v>0</v>
      </c>
      <c r="I299" s="60">
        <f t="shared" si="122"/>
        <v>0</v>
      </c>
      <c r="J299" s="60">
        <f t="shared" si="122"/>
        <v>0</v>
      </c>
      <c r="K299" s="168"/>
    </row>
    <row r="300" spans="1:11">
      <c r="A300" s="130" t="s">
        <v>115</v>
      </c>
      <c r="B300" s="119"/>
      <c r="C300" s="119"/>
      <c r="D300" s="119"/>
      <c r="E300" s="119"/>
      <c r="F300" s="119"/>
      <c r="G300" s="119"/>
      <c r="H300" s="119"/>
      <c r="I300" s="119"/>
      <c r="J300" s="119"/>
      <c r="K300" s="120"/>
    </row>
    <row r="301" spans="1:11">
      <c r="A301" s="10"/>
      <c r="B301" s="30" t="s">
        <v>19</v>
      </c>
      <c r="C301" s="28">
        <f t="shared" ref="C301:J301" si="123">SUM(C302:C302)</f>
        <v>240</v>
      </c>
      <c r="D301" s="28">
        <f t="shared" si="123"/>
        <v>0</v>
      </c>
      <c r="E301" s="28">
        <f t="shared" si="123"/>
        <v>240</v>
      </c>
      <c r="F301" s="28">
        <f t="shared" si="123"/>
        <v>0</v>
      </c>
      <c r="G301" s="28">
        <f t="shared" si="123"/>
        <v>0</v>
      </c>
      <c r="H301" s="28">
        <f t="shared" si="123"/>
        <v>0</v>
      </c>
      <c r="I301" s="28">
        <f t="shared" si="123"/>
        <v>0</v>
      </c>
      <c r="J301" s="28">
        <f t="shared" si="123"/>
        <v>0</v>
      </c>
      <c r="K301" s="131">
        <v>70</v>
      </c>
    </row>
    <row r="302" spans="1:11">
      <c r="A302" s="9"/>
      <c r="B302" s="31" t="s">
        <v>4</v>
      </c>
      <c r="C302" s="35">
        <f>SUM(D302:J302)</f>
        <v>240</v>
      </c>
      <c r="D302" s="35">
        <v>0</v>
      </c>
      <c r="E302" s="35">
        <v>240</v>
      </c>
      <c r="F302" s="35">
        <v>0</v>
      </c>
      <c r="G302" s="35">
        <v>0</v>
      </c>
      <c r="H302" s="35">
        <f>SUM(G302)</f>
        <v>0</v>
      </c>
      <c r="I302" s="35">
        <f>SUM(H302)</f>
        <v>0</v>
      </c>
      <c r="J302" s="35">
        <f>SUM(I302)</f>
        <v>0</v>
      </c>
      <c r="K302" s="133"/>
    </row>
    <row r="303" spans="1:11" ht="15.75">
      <c r="A303" s="146" t="s">
        <v>80</v>
      </c>
      <c r="B303" s="147"/>
      <c r="C303" s="147"/>
      <c r="D303" s="147"/>
      <c r="E303" s="147"/>
      <c r="F303" s="147"/>
      <c r="G303" s="147"/>
      <c r="H303" s="147"/>
      <c r="I303" s="147"/>
      <c r="J303" s="147"/>
      <c r="K303" s="148"/>
    </row>
    <row r="304" spans="1:11" ht="27">
      <c r="A304" s="63"/>
      <c r="B304" s="62" t="s">
        <v>45</v>
      </c>
      <c r="C304" s="81">
        <f t="shared" ref="C304:J305" si="124">C307+C316</f>
        <v>20937.900000000001</v>
      </c>
      <c r="D304" s="74">
        <f t="shared" si="124"/>
        <v>2902</v>
      </c>
      <c r="E304" s="74">
        <f t="shared" si="124"/>
        <v>3047.1</v>
      </c>
      <c r="F304" s="74">
        <f t="shared" si="124"/>
        <v>3047.1</v>
      </c>
      <c r="G304" s="74">
        <f t="shared" si="124"/>
        <v>2859.5</v>
      </c>
      <c r="H304" s="74">
        <f t="shared" si="124"/>
        <v>3027.4</v>
      </c>
      <c r="I304" s="74">
        <f t="shared" si="124"/>
        <v>3027.4</v>
      </c>
      <c r="J304" s="74">
        <f t="shared" si="124"/>
        <v>3027.4</v>
      </c>
      <c r="K304" s="131" t="s">
        <v>77</v>
      </c>
    </row>
    <row r="305" spans="1:11">
      <c r="A305" s="63"/>
      <c r="B305" s="59" t="s">
        <v>4</v>
      </c>
      <c r="C305" s="80">
        <f t="shared" si="124"/>
        <v>20937.900000000001</v>
      </c>
      <c r="D305" s="60">
        <f t="shared" si="124"/>
        <v>2902</v>
      </c>
      <c r="E305" s="60">
        <f t="shared" si="124"/>
        <v>3047.1</v>
      </c>
      <c r="F305" s="60">
        <f t="shared" si="124"/>
        <v>3047.1</v>
      </c>
      <c r="G305" s="60">
        <f t="shared" si="124"/>
        <v>2859.5</v>
      </c>
      <c r="H305" s="60">
        <f t="shared" si="124"/>
        <v>3027.4</v>
      </c>
      <c r="I305" s="60">
        <f t="shared" si="124"/>
        <v>3027.4</v>
      </c>
      <c r="J305" s="60">
        <f t="shared" si="124"/>
        <v>3027.4</v>
      </c>
      <c r="K305" s="133"/>
    </row>
    <row r="306" spans="1:11">
      <c r="A306" s="127" t="s">
        <v>10</v>
      </c>
      <c r="B306" s="128"/>
      <c r="C306" s="128"/>
      <c r="D306" s="128"/>
      <c r="E306" s="128"/>
      <c r="F306" s="128"/>
      <c r="G306" s="128"/>
      <c r="H306" s="128"/>
      <c r="I306" s="128"/>
      <c r="J306" s="128"/>
      <c r="K306" s="129"/>
    </row>
    <row r="307" spans="1:11" ht="40.5">
      <c r="A307" s="63"/>
      <c r="B307" s="62" t="s">
        <v>46</v>
      </c>
      <c r="C307" s="70">
        <v>0</v>
      </c>
      <c r="D307" s="70">
        <v>0</v>
      </c>
      <c r="E307" s="70">
        <v>0</v>
      </c>
      <c r="F307" s="70">
        <v>0</v>
      </c>
      <c r="G307" s="70">
        <v>0</v>
      </c>
      <c r="H307" s="70">
        <v>0</v>
      </c>
      <c r="I307" s="71">
        <v>0</v>
      </c>
      <c r="J307" s="71">
        <v>0</v>
      </c>
      <c r="K307" s="149" t="s">
        <v>77</v>
      </c>
    </row>
    <row r="308" spans="1:11">
      <c r="A308" s="63"/>
      <c r="B308" s="59" t="s">
        <v>4</v>
      </c>
      <c r="C308" s="72">
        <v>0</v>
      </c>
      <c r="D308" s="72">
        <v>0</v>
      </c>
      <c r="E308" s="72">
        <v>0</v>
      </c>
      <c r="F308" s="72">
        <v>0</v>
      </c>
      <c r="G308" s="72">
        <v>0</v>
      </c>
      <c r="H308" s="72">
        <v>0</v>
      </c>
      <c r="I308" s="72">
        <v>0</v>
      </c>
      <c r="J308" s="72">
        <v>0</v>
      </c>
      <c r="K308" s="150"/>
    </row>
    <row r="309" spans="1:11">
      <c r="A309" s="124" t="s">
        <v>11</v>
      </c>
      <c r="B309" s="125"/>
      <c r="C309" s="125"/>
      <c r="D309" s="125"/>
      <c r="E309" s="125"/>
      <c r="F309" s="125"/>
      <c r="G309" s="125"/>
      <c r="H309" s="125"/>
      <c r="I309" s="125"/>
      <c r="J309" s="125"/>
      <c r="K309" s="126"/>
    </row>
    <row r="310" spans="1:11" ht="54">
      <c r="A310" s="16"/>
      <c r="B310" s="11" t="s">
        <v>38</v>
      </c>
      <c r="C310" s="23">
        <f t="shared" ref="C310:J310" si="125">SUM(C311)</f>
        <v>0</v>
      </c>
      <c r="D310" s="23">
        <f t="shared" si="125"/>
        <v>0</v>
      </c>
      <c r="E310" s="23">
        <f t="shared" si="125"/>
        <v>0</v>
      </c>
      <c r="F310" s="23">
        <f t="shared" si="125"/>
        <v>0</v>
      </c>
      <c r="G310" s="23">
        <f t="shared" si="125"/>
        <v>0</v>
      </c>
      <c r="H310" s="23">
        <f t="shared" si="125"/>
        <v>0</v>
      </c>
      <c r="I310" s="23">
        <f t="shared" si="125"/>
        <v>0</v>
      </c>
      <c r="J310" s="23">
        <f t="shared" si="125"/>
        <v>0</v>
      </c>
      <c r="K310" s="134" t="s">
        <v>77</v>
      </c>
    </row>
    <row r="311" spans="1:11">
      <c r="A311" s="9"/>
      <c r="B311" s="17" t="s">
        <v>4</v>
      </c>
      <c r="C311" s="19">
        <f>SUM(D311:J311)</f>
        <v>0</v>
      </c>
      <c r="D311" s="19">
        <v>0</v>
      </c>
      <c r="E311" s="19">
        <v>0</v>
      </c>
      <c r="F311" s="19">
        <v>0</v>
      </c>
      <c r="G311" s="19">
        <v>0</v>
      </c>
      <c r="H311" s="19">
        <v>0</v>
      </c>
      <c r="I311" s="19">
        <v>0</v>
      </c>
      <c r="J311" s="19">
        <v>0</v>
      </c>
      <c r="K311" s="135"/>
    </row>
    <row r="312" spans="1:11">
      <c r="A312" s="124" t="s">
        <v>12</v>
      </c>
      <c r="B312" s="125"/>
      <c r="C312" s="125"/>
      <c r="D312" s="125"/>
      <c r="E312" s="125"/>
      <c r="F312" s="125"/>
      <c r="G312" s="125"/>
      <c r="H312" s="125"/>
      <c r="I312" s="125"/>
      <c r="J312" s="125"/>
      <c r="K312" s="126"/>
    </row>
    <row r="313" spans="1:11">
      <c r="A313" s="10"/>
      <c r="B313" s="11" t="s">
        <v>9</v>
      </c>
      <c r="C313" s="22">
        <v>0</v>
      </c>
      <c r="D313" s="22">
        <v>0</v>
      </c>
      <c r="E313" s="22">
        <v>0</v>
      </c>
      <c r="F313" s="22">
        <v>0</v>
      </c>
      <c r="G313" s="22">
        <v>0</v>
      </c>
      <c r="H313" s="22">
        <v>0</v>
      </c>
      <c r="I313" s="22">
        <v>0</v>
      </c>
      <c r="J313" s="22">
        <v>0</v>
      </c>
      <c r="K313" s="131" t="s">
        <v>77</v>
      </c>
    </row>
    <row r="314" spans="1:11">
      <c r="A314" s="9"/>
      <c r="B314" s="17" t="s">
        <v>4</v>
      </c>
      <c r="C314" s="19">
        <v>0</v>
      </c>
      <c r="D314" s="19">
        <v>0</v>
      </c>
      <c r="E314" s="19">
        <v>0</v>
      </c>
      <c r="F314" s="19">
        <v>0</v>
      </c>
      <c r="G314" s="19">
        <v>0</v>
      </c>
      <c r="H314" s="19">
        <v>0</v>
      </c>
      <c r="I314" s="19">
        <v>0</v>
      </c>
      <c r="J314" s="19">
        <v>0</v>
      </c>
      <c r="K314" s="133"/>
    </row>
    <row r="315" spans="1:11">
      <c r="A315" s="127" t="s">
        <v>22</v>
      </c>
      <c r="B315" s="128"/>
      <c r="C315" s="128"/>
      <c r="D315" s="128"/>
      <c r="E315" s="128"/>
      <c r="F315" s="128"/>
      <c r="G315" s="128"/>
      <c r="H315" s="128"/>
      <c r="I315" s="128"/>
      <c r="J315" s="128"/>
      <c r="K315" s="129"/>
    </row>
    <row r="316" spans="1:11">
      <c r="A316" s="73"/>
      <c r="B316" s="62" t="s">
        <v>9</v>
      </c>
      <c r="C316" s="74">
        <f t="shared" ref="C316:J316" si="126">SUM(C317)</f>
        <v>20937.900000000001</v>
      </c>
      <c r="D316" s="74">
        <f t="shared" si="126"/>
        <v>2902</v>
      </c>
      <c r="E316" s="74">
        <f t="shared" si="126"/>
        <v>3047.1</v>
      </c>
      <c r="F316" s="74">
        <f t="shared" si="126"/>
        <v>3047.1</v>
      </c>
      <c r="G316" s="74">
        <f t="shared" si="126"/>
        <v>2859.5</v>
      </c>
      <c r="H316" s="74">
        <f t="shared" si="126"/>
        <v>3027.4</v>
      </c>
      <c r="I316" s="74">
        <f t="shared" si="126"/>
        <v>3027.4</v>
      </c>
      <c r="J316" s="74">
        <f t="shared" si="126"/>
        <v>3027.4</v>
      </c>
      <c r="K316" s="167" t="s">
        <v>77</v>
      </c>
    </row>
    <row r="317" spans="1:11">
      <c r="A317" s="63"/>
      <c r="B317" s="77" t="s">
        <v>4</v>
      </c>
      <c r="C317" s="60">
        <f>SUM(D317:J317)</f>
        <v>20937.900000000001</v>
      </c>
      <c r="D317" s="60">
        <f>SUM(D320)</f>
        <v>2902</v>
      </c>
      <c r="E317" s="60">
        <f t="shared" ref="E317:J317" si="127">SUM(E320)</f>
        <v>3047.1</v>
      </c>
      <c r="F317" s="60">
        <f t="shared" si="127"/>
        <v>3047.1</v>
      </c>
      <c r="G317" s="60">
        <f t="shared" si="127"/>
        <v>2859.5</v>
      </c>
      <c r="H317" s="60">
        <f t="shared" si="127"/>
        <v>3027.4</v>
      </c>
      <c r="I317" s="60">
        <f t="shared" si="127"/>
        <v>3027.4</v>
      </c>
      <c r="J317" s="60">
        <f t="shared" si="127"/>
        <v>3027.4</v>
      </c>
      <c r="K317" s="168"/>
    </row>
    <row r="318" spans="1:11" ht="27" customHeight="1">
      <c r="A318" s="130" t="s">
        <v>116</v>
      </c>
      <c r="B318" s="119"/>
      <c r="C318" s="119"/>
      <c r="D318" s="119"/>
      <c r="E318" s="119"/>
      <c r="F318" s="119"/>
      <c r="G318" s="119"/>
      <c r="H318" s="119"/>
      <c r="I318" s="119"/>
      <c r="J318" s="119"/>
      <c r="K318" s="120"/>
    </row>
    <row r="319" spans="1:11">
      <c r="A319" s="10"/>
      <c r="B319" s="30" t="s">
        <v>19</v>
      </c>
      <c r="C319" s="28">
        <f t="shared" ref="C319:J319" si="128">SUM(C320:C320)</f>
        <v>20937.900000000001</v>
      </c>
      <c r="D319" s="28">
        <f t="shared" si="128"/>
        <v>2902</v>
      </c>
      <c r="E319" s="28">
        <f t="shared" si="128"/>
        <v>3047.1</v>
      </c>
      <c r="F319" s="28">
        <f t="shared" si="128"/>
        <v>3047.1</v>
      </c>
      <c r="G319" s="28">
        <f t="shared" si="128"/>
        <v>2859.5</v>
      </c>
      <c r="H319" s="28">
        <f t="shared" si="128"/>
        <v>3027.4</v>
      </c>
      <c r="I319" s="28">
        <f t="shared" si="128"/>
        <v>3027.4</v>
      </c>
      <c r="J319" s="28">
        <f t="shared" si="128"/>
        <v>3027.4</v>
      </c>
      <c r="K319" s="131">
        <v>74</v>
      </c>
    </row>
    <row r="320" spans="1:11">
      <c r="A320" s="9"/>
      <c r="B320" s="31" t="s">
        <v>4</v>
      </c>
      <c r="C320" s="35">
        <f>SUM(D320:J320)</f>
        <v>20937.900000000001</v>
      </c>
      <c r="D320" s="35">
        <v>2902</v>
      </c>
      <c r="E320" s="35">
        <v>3047.1</v>
      </c>
      <c r="F320" s="35">
        <v>3047.1</v>
      </c>
      <c r="G320" s="35">
        <v>2859.5</v>
      </c>
      <c r="H320" s="35">
        <v>3027.4</v>
      </c>
      <c r="I320" s="35">
        <f>SUM(H320)</f>
        <v>3027.4</v>
      </c>
      <c r="J320" s="35">
        <f>SUM(I320)</f>
        <v>3027.4</v>
      </c>
      <c r="K320" s="133"/>
    </row>
    <row r="321" spans="1:14" ht="47.25" customHeight="1">
      <c r="A321" s="146" t="s">
        <v>81</v>
      </c>
      <c r="B321" s="147"/>
      <c r="C321" s="147"/>
      <c r="D321" s="147"/>
      <c r="E321" s="147"/>
      <c r="F321" s="147"/>
      <c r="G321" s="147"/>
      <c r="H321" s="147"/>
      <c r="I321" s="147"/>
      <c r="J321" s="147"/>
      <c r="K321" s="148"/>
    </row>
    <row r="322" spans="1:14" ht="27">
      <c r="A322" s="63"/>
      <c r="B322" s="62" t="s">
        <v>47</v>
      </c>
      <c r="C322" s="74">
        <f>SUM(C323:C324)</f>
        <v>176436.7</v>
      </c>
      <c r="D322" s="74">
        <f>SUM(D323:D324)</f>
        <v>11000.699999999999</v>
      </c>
      <c r="E322" s="74">
        <f t="shared" ref="E322:J322" si="129">SUM(E323:E324)</f>
        <v>23464.6</v>
      </c>
      <c r="F322" s="74">
        <f t="shared" si="129"/>
        <v>30279.599999999999</v>
      </c>
      <c r="G322" s="74">
        <f t="shared" si="129"/>
        <v>28063.200000000001</v>
      </c>
      <c r="H322" s="74">
        <f t="shared" si="129"/>
        <v>27876.199999999997</v>
      </c>
      <c r="I322" s="74">
        <f t="shared" si="129"/>
        <v>27876.199999999997</v>
      </c>
      <c r="J322" s="74">
        <f t="shared" si="129"/>
        <v>27876.199999999997</v>
      </c>
      <c r="K322" s="149" t="s">
        <v>77</v>
      </c>
      <c r="L322" s="7"/>
      <c r="N322" s="1"/>
    </row>
    <row r="323" spans="1:14">
      <c r="A323" s="63"/>
      <c r="B323" s="78" t="s">
        <v>63</v>
      </c>
      <c r="C323" s="80">
        <f>SUM(D323:J323)</f>
        <v>21</v>
      </c>
      <c r="D323" s="60">
        <f>SUM(D345)</f>
        <v>0</v>
      </c>
      <c r="E323" s="60">
        <f t="shared" ref="E323:J323" si="130">SUM(E345)</f>
        <v>21</v>
      </c>
      <c r="F323" s="60">
        <f t="shared" si="130"/>
        <v>0</v>
      </c>
      <c r="G323" s="60">
        <f t="shared" si="130"/>
        <v>0</v>
      </c>
      <c r="H323" s="60">
        <f t="shared" si="130"/>
        <v>0</v>
      </c>
      <c r="I323" s="60">
        <f t="shared" si="130"/>
        <v>0</v>
      </c>
      <c r="J323" s="60">
        <f t="shared" si="130"/>
        <v>0</v>
      </c>
      <c r="K323" s="160"/>
      <c r="L323" s="7"/>
      <c r="N323" s="1"/>
    </row>
    <row r="324" spans="1:14">
      <c r="A324" s="63"/>
      <c r="B324" s="59" t="s">
        <v>4</v>
      </c>
      <c r="C324" s="80">
        <f>SUM(D324:J324)</f>
        <v>176415.7</v>
      </c>
      <c r="D324" s="60">
        <f>D327+D346</f>
        <v>11000.699999999999</v>
      </c>
      <c r="E324" s="60">
        <f t="shared" ref="E324:J324" si="131">E327+E346</f>
        <v>23443.599999999999</v>
      </c>
      <c r="F324" s="60">
        <f t="shared" si="131"/>
        <v>30279.599999999999</v>
      </c>
      <c r="G324" s="60">
        <f t="shared" si="131"/>
        <v>28063.200000000001</v>
      </c>
      <c r="H324" s="60">
        <f t="shared" si="131"/>
        <v>27876.199999999997</v>
      </c>
      <c r="I324" s="60">
        <f t="shared" si="131"/>
        <v>27876.199999999997</v>
      </c>
      <c r="J324" s="60">
        <f t="shared" si="131"/>
        <v>27876.199999999997</v>
      </c>
      <c r="K324" s="150"/>
      <c r="L324" s="3"/>
      <c r="N324" s="1"/>
    </row>
    <row r="325" spans="1:14" ht="10.5" customHeight="1">
      <c r="A325" s="127" t="s">
        <v>10</v>
      </c>
      <c r="B325" s="128"/>
      <c r="C325" s="128"/>
      <c r="D325" s="128"/>
      <c r="E325" s="128"/>
      <c r="F325" s="128"/>
      <c r="G325" s="128"/>
      <c r="H325" s="128"/>
      <c r="I325" s="128"/>
      <c r="J325" s="128"/>
      <c r="K325" s="129"/>
      <c r="L325" s="3"/>
    </row>
    <row r="326" spans="1:14" ht="40.5">
      <c r="A326" s="63"/>
      <c r="B326" s="62" t="s">
        <v>46</v>
      </c>
      <c r="C326" s="103">
        <f>SUM(D326:J326)</f>
        <v>32850.5</v>
      </c>
      <c r="D326" s="103">
        <f>SUM(D327)</f>
        <v>1301.9000000000001</v>
      </c>
      <c r="E326" s="103">
        <f t="shared" ref="E326:J326" si="132">SUM(E327)</f>
        <v>1761.1</v>
      </c>
      <c r="F326" s="103">
        <f t="shared" si="132"/>
        <v>8000</v>
      </c>
      <c r="G326" s="103">
        <f t="shared" si="132"/>
        <v>5250</v>
      </c>
      <c r="H326" s="103">
        <f t="shared" si="132"/>
        <v>5512.5</v>
      </c>
      <c r="I326" s="103">
        <f t="shared" si="132"/>
        <v>5512.5</v>
      </c>
      <c r="J326" s="103">
        <f t="shared" si="132"/>
        <v>5512.5</v>
      </c>
      <c r="K326" s="149" t="s">
        <v>77</v>
      </c>
      <c r="L326" s="3"/>
    </row>
    <row r="327" spans="1:14">
      <c r="A327" s="63"/>
      <c r="B327" s="59" t="s">
        <v>4</v>
      </c>
      <c r="C327" s="76">
        <f>SUM(D327:J327)</f>
        <v>32850.5</v>
      </c>
      <c r="D327" s="102">
        <f>SUM(D333)</f>
        <v>1301.9000000000001</v>
      </c>
      <c r="E327" s="102">
        <f t="shared" ref="E327:J327" si="133">SUM(E333)</f>
        <v>1761.1</v>
      </c>
      <c r="F327" s="102">
        <f t="shared" si="133"/>
        <v>8000</v>
      </c>
      <c r="G327" s="102">
        <f t="shared" si="133"/>
        <v>5250</v>
      </c>
      <c r="H327" s="102">
        <f t="shared" si="133"/>
        <v>5512.5</v>
      </c>
      <c r="I327" s="102">
        <f t="shared" si="133"/>
        <v>5512.5</v>
      </c>
      <c r="J327" s="102">
        <f t="shared" si="133"/>
        <v>5512.5</v>
      </c>
      <c r="K327" s="150"/>
      <c r="L327" s="3"/>
    </row>
    <row r="328" spans="1:14" ht="12.75" customHeight="1">
      <c r="A328" s="124" t="s">
        <v>11</v>
      </c>
      <c r="B328" s="125"/>
      <c r="C328" s="125"/>
      <c r="D328" s="125"/>
      <c r="E328" s="125"/>
      <c r="F328" s="125"/>
      <c r="G328" s="125"/>
      <c r="H328" s="125"/>
      <c r="I328" s="125"/>
      <c r="J328" s="125"/>
      <c r="K328" s="126"/>
      <c r="L328" s="3"/>
    </row>
    <row r="329" spans="1:14" ht="54">
      <c r="A329" s="16"/>
      <c r="B329" s="11" t="s">
        <v>38</v>
      </c>
      <c r="C329" s="23">
        <f>SUM(C330)</f>
        <v>0</v>
      </c>
      <c r="D329" s="23">
        <f t="shared" ref="D329:J329" si="134">SUM(D330)</f>
        <v>0</v>
      </c>
      <c r="E329" s="23">
        <f t="shared" si="134"/>
        <v>0</v>
      </c>
      <c r="F329" s="23">
        <f t="shared" si="134"/>
        <v>0</v>
      </c>
      <c r="G329" s="23">
        <f t="shared" si="134"/>
        <v>0</v>
      </c>
      <c r="H329" s="23">
        <f t="shared" si="134"/>
        <v>0</v>
      </c>
      <c r="I329" s="23">
        <f t="shared" si="134"/>
        <v>0</v>
      </c>
      <c r="J329" s="23">
        <f t="shared" si="134"/>
        <v>0</v>
      </c>
      <c r="K329" s="134" t="s">
        <v>77</v>
      </c>
      <c r="L329" s="3"/>
    </row>
    <row r="330" spans="1:14">
      <c r="A330" s="9"/>
      <c r="B330" s="17" t="s">
        <v>4</v>
      </c>
      <c r="C330" s="19">
        <f>SUM(D330:J330)</f>
        <v>0</v>
      </c>
      <c r="D330" s="19">
        <v>0</v>
      </c>
      <c r="E330" s="19">
        <v>0</v>
      </c>
      <c r="F330" s="19">
        <v>0</v>
      </c>
      <c r="G330" s="19">
        <v>0</v>
      </c>
      <c r="H330" s="19">
        <v>0</v>
      </c>
      <c r="I330" s="19">
        <v>0</v>
      </c>
      <c r="J330" s="19">
        <v>0</v>
      </c>
      <c r="K330" s="135"/>
      <c r="L330" s="3"/>
    </row>
    <row r="331" spans="1:14" ht="12.75" customHeight="1">
      <c r="A331" s="124" t="s">
        <v>12</v>
      </c>
      <c r="B331" s="125"/>
      <c r="C331" s="125"/>
      <c r="D331" s="125"/>
      <c r="E331" s="125"/>
      <c r="F331" s="125"/>
      <c r="G331" s="125"/>
      <c r="H331" s="125"/>
      <c r="I331" s="125"/>
      <c r="J331" s="125"/>
      <c r="K331" s="126"/>
    </row>
    <row r="332" spans="1:14">
      <c r="A332" s="10"/>
      <c r="B332" s="11" t="s">
        <v>9</v>
      </c>
      <c r="C332" s="50">
        <f>SUM(D332:J332)</f>
        <v>32850.5</v>
      </c>
      <c r="D332" s="50">
        <f>SUM(D333)</f>
        <v>1301.9000000000001</v>
      </c>
      <c r="E332" s="50">
        <f t="shared" ref="E332:J332" si="135">SUM(E333)</f>
        <v>1761.1</v>
      </c>
      <c r="F332" s="50">
        <f t="shared" si="135"/>
        <v>8000</v>
      </c>
      <c r="G332" s="50">
        <f t="shared" si="135"/>
        <v>5250</v>
      </c>
      <c r="H332" s="50">
        <f t="shared" si="135"/>
        <v>5512.5</v>
      </c>
      <c r="I332" s="50">
        <f t="shared" si="135"/>
        <v>5512.5</v>
      </c>
      <c r="J332" s="50">
        <f t="shared" si="135"/>
        <v>5512.5</v>
      </c>
      <c r="K332" s="131" t="s">
        <v>77</v>
      </c>
    </row>
    <row r="333" spans="1:14">
      <c r="A333" s="9"/>
      <c r="B333" s="17" t="s">
        <v>4</v>
      </c>
      <c r="C333" s="24">
        <f>SUM(D333:J333)</f>
        <v>32850.5</v>
      </c>
      <c r="D333" s="101">
        <f>SUM(D339+D342)</f>
        <v>1301.9000000000001</v>
      </c>
      <c r="E333" s="101">
        <f t="shared" ref="E333:J333" si="136">SUM(E339+E342)</f>
        <v>1761.1</v>
      </c>
      <c r="F333" s="101">
        <f t="shared" si="136"/>
        <v>8000</v>
      </c>
      <c r="G333" s="101">
        <f t="shared" si="136"/>
        <v>5250</v>
      </c>
      <c r="H333" s="101">
        <f t="shared" si="136"/>
        <v>5512.5</v>
      </c>
      <c r="I333" s="101">
        <f t="shared" si="136"/>
        <v>5512.5</v>
      </c>
      <c r="J333" s="101">
        <f t="shared" si="136"/>
        <v>5512.5</v>
      </c>
      <c r="K333" s="133"/>
    </row>
    <row r="334" spans="1:14">
      <c r="A334" s="130" t="s">
        <v>118</v>
      </c>
      <c r="B334" s="119"/>
      <c r="C334" s="119"/>
      <c r="D334" s="119"/>
      <c r="E334" s="119"/>
      <c r="F334" s="119"/>
      <c r="G334" s="119"/>
      <c r="H334" s="119"/>
      <c r="I334" s="119"/>
      <c r="J334" s="119"/>
      <c r="K334" s="120"/>
    </row>
    <row r="335" spans="1:14">
      <c r="A335" s="10"/>
      <c r="B335" s="11" t="s">
        <v>39</v>
      </c>
      <c r="C335" s="28">
        <f>SUM(C336:C336)</f>
        <v>32850.5</v>
      </c>
      <c r="D335" s="28">
        <f>SUM(D336:D336)</f>
        <v>1301.9000000000001</v>
      </c>
      <c r="E335" s="28">
        <f t="shared" ref="E335:J335" si="137">SUM(E336)</f>
        <v>1761.1</v>
      </c>
      <c r="F335" s="28">
        <f t="shared" si="137"/>
        <v>8000</v>
      </c>
      <c r="G335" s="28">
        <f t="shared" si="137"/>
        <v>5250</v>
      </c>
      <c r="H335" s="28">
        <f t="shared" si="137"/>
        <v>5512.5</v>
      </c>
      <c r="I335" s="28">
        <f t="shared" si="137"/>
        <v>5512.5</v>
      </c>
      <c r="J335" s="28">
        <f t="shared" si="137"/>
        <v>5512.5</v>
      </c>
      <c r="K335" s="174">
        <v>84.85</v>
      </c>
    </row>
    <row r="336" spans="1:14">
      <c r="A336" s="9"/>
      <c r="B336" s="12" t="s">
        <v>4</v>
      </c>
      <c r="C336" s="27">
        <f>SUM(D336:J336)</f>
        <v>32850.5</v>
      </c>
      <c r="D336" s="27">
        <f>SUM(D339+D342)</f>
        <v>1301.9000000000001</v>
      </c>
      <c r="E336" s="27">
        <f t="shared" ref="E336:J336" si="138">SUM(E339+E342)</f>
        <v>1761.1</v>
      </c>
      <c r="F336" s="27">
        <f t="shared" si="138"/>
        <v>8000</v>
      </c>
      <c r="G336" s="27">
        <f t="shared" si="138"/>
        <v>5250</v>
      </c>
      <c r="H336" s="27">
        <f t="shared" si="138"/>
        <v>5512.5</v>
      </c>
      <c r="I336" s="27">
        <f t="shared" si="138"/>
        <v>5512.5</v>
      </c>
      <c r="J336" s="27">
        <f t="shared" si="138"/>
        <v>5512.5</v>
      </c>
      <c r="K336" s="174"/>
    </row>
    <row r="337" spans="1:13">
      <c r="A337" s="171" t="s">
        <v>69</v>
      </c>
      <c r="B337" s="172"/>
      <c r="C337" s="172"/>
      <c r="D337" s="172"/>
      <c r="E337" s="172"/>
      <c r="F337" s="172"/>
      <c r="G337" s="172"/>
      <c r="H337" s="172"/>
      <c r="I337" s="172"/>
      <c r="J337" s="172"/>
      <c r="K337" s="173"/>
    </row>
    <row r="338" spans="1:13">
      <c r="A338" s="4"/>
      <c r="B338" s="45" t="s">
        <v>51</v>
      </c>
      <c r="C338" s="46">
        <f>SUM(C339)</f>
        <v>3063</v>
      </c>
      <c r="D338" s="47">
        <f>SUM(D339)</f>
        <v>1301.9000000000001</v>
      </c>
      <c r="E338" s="47">
        <f t="shared" ref="E338:J338" si="139">SUM(E339)</f>
        <v>1761.1</v>
      </c>
      <c r="F338" s="47">
        <f t="shared" si="139"/>
        <v>0</v>
      </c>
      <c r="G338" s="47">
        <f t="shared" si="139"/>
        <v>0</v>
      </c>
      <c r="H338" s="47">
        <f t="shared" si="139"/>
        <v>0</v>
      </c>
      <c r="I338" s="47">
        <f t="shared" si="139"/>
        <v>0</v>
      </c>
      <c r="J338" s="47">
        <f t="shared" si="139"/>
        <v>0</v>
      </c>
      <c r="K338" s="131">
        <v>84</v>
      </c>
    </row>
    <row r="339" spans="1:13">
      <c r="A339" s="4"/>
      <c r="B339" s="12" t="s">
        <v>4</v>
      </c>
      <c r="C339" s="25">
        <f>SUM(D339:J339)</f>
        <v>3063</v>
      </c>
      <c r="D339" s="24">
        <v>1301.9000000000001</v>
      </c>
      <c r="E339" s="24">
        <v>1761.1</v>
      </c>
      <c r="F339" s="24">
        <v>0</v>
      </c>
      <c r="G339" s="24">
        <v>0</v>
      </c>
      <c r="H339" s="24">
        <f>SUM(G339)</f>
        <v>0</v>
      </c>
      <c r="I339" s="24">
        <f>SUM(H339)</f>
        <v>0</v>
      </c>
      <c r="J339" s="24">
        <f>SUM(I339)</f>
        <v>0</v>
      </c>
      <c r="K339" s="133"/>
    </row>
    <row r="340" spans="1:13">
      <c r="A340" s="171" t="s">
        <v>75</v>
      </c>
      <c r="B340" s="172"/>
      <c r="C340" s="172"/>
      <c r="D340" s="172"/>
      <c r="E340" s="172"/>
      <c r="F340" s="172"/>
      <c r="G340" s="172"/>
      <c r="H340" s="172"/>
      <c r="I340" s="172"/>
      <c r="J340" s="172"/>
      <c r="K340" s="173"/>
    </row>
    <row r="341" spans="1:13">
      <c r="A341" s="4"/>
      <c r="B341" s="45" t="s">
        <v>51</v>
      </c>
      <c r="C341" s="47">
        <f>SUM(D341:J341)</f>
        <v>29787.5</v>
      </c>
      <c r="D341" s="47">
        <f t="shared" ref="D341:J341" si="140">SUM(D342)</f>
        <v>0</v>
      </c>
      <c r="E341" s="47">
        <f t="shared" si="140"/>
        <v>0</v>
      </c>
      <c r="F341" s="47">
        <f t="shared" si="140"/>
        <v>8000</v>
      </c>
      <c r="G341" s="47">
        <f t="shared" si="140"/>
        <v>5250</v>
      </c>
      <c r="H341" s="47">
        <f t="shared" si="140"/>
        <v>5512.5</v>
      </c>
      <c r="I341" s="47">
        <f t="shared" si="140"/>
        <v>5512.5</v>
      </c>
      <c r="J341" s="47">
        <f t="shared" si="140"/>
        <v>5512.5</v>
      </c>
      <c r="K341" s="131">
        <v>85</v>
      </c>
    </row>
    <row r="342" spans="1:13">
      <c r="A342" s="4"/>
      <c r="B342" s="12" t="s">
        <v>4</v>
      </c>
      <c r="C342" s="24">
        <f>SUM(D342:J342)</f>
        <v>29787.5</v>
      </c>
      <c r="D342" s="24">
        <v>0</v>
      </c>
      <c r="E342" s="24">
        <v>0</v>
      </c>
      <c r="F342" s="24">
        <v>8000</v>
      </c>
      <c r="G342" s="24">
        <v>5250</v>
      </c>
      <c r="H342" s="24">
        <v>5512.5</v>
      </c>
      <c r="I342" s="24">
        <f>SUM(H342)</f>
        <v>5512.5</v>
      </c>
      <c r="J342" s="24">
        <f>SUM(I342)</f>
        <v>5512.5</v>
      </c>
      <c r="K342" s="133"/>
    </row>
    <row r="343" spans="1:13" ht="12.75" customHeight="1">
      <c r="A343" s="127" t="s">
        <v>22</v>
      </c>
      <c r="B343" s="128"/>
      <c r="C343" s="128"/>
      <c r="D343" s="128"/>
      <c r="E343" s="128"/>
      <c r="F343" s="128"/>
      <c r="G343" s="128"/>
      <c r="H343" s="128"/>
      <c r="I343" s="128"/>
      <c r="J343" s="128"/>
      <c r="K343" s="129"/>
    </row>
    <row r="344" spans="1:13">
      <c r="A344" s="73"/>
      <c r="B344" s="62" t="s">
        <v>9</v>
      </c>
      <c r="C344" s="74">
        <f>SUM(C345:C346)</f>
        <v>143586.19999999998</v>
      </c>
      <c r="D344" s="74">
        <f>SUM(D345:D346)</f>
        <v>9698.7999999999993</v>
      </c>
      <c r="E344" s="74">
        <f t="shared" ref="E344:J344" si="141">SUM(E345:E346)</f>
        <v>21703.5</v>
      </c>
      <c r="F344" s="74">
        <f t="shared" si="141"/>
        <v>22279.599999999999</v>
      </c>
      <c r="G344" s="74">
        <f t="shared" si="141"/>
        <v>22813.200000000001</v>
      </c>
      <c r="H344" s="74">
        <f t="shared" si="141"/>
        <v>22363.699999999997</v>
      </c>
      <c r="I344" s="74">
        <f t="shared" si="141"/>
        <v>22363.699999999997</v>
      </c>
      <c r="J344" s="74">
        <f t="shared" si="141"/>
        <v>22363.699999999997</v>
      </c>
      <c r="K344" s="167" t="s">
        <v>77</v>
      </c>
      <c r="M344" s="5"/>
    </row>
    <row r="345" spans="1:13">
      <c r="A345" s="73"/>
      <c r="B345" s="78" t="s">
        <v>63</v>
      </c>
      <c r="C345" s="60">
        <f>SUM(D345:J345)</f>
        <v>21</v>
      </c>
      <c r="D345" s="60">
        <f>SUM(D358)</f>
        <v>0</v>
      </c>
      <c r="E345" s="60">
        <f t="shared" ref="E345:J345" si="142">SUM(E358)</f>
        <v>21</v>
      </c>
      <c r="F345" s="60">
        <f t="shared" si="142"/>
        <v>0</v>
      </c>
      <c r="G345" s="60">
        <f t="shared" si="142"/>
        <v>0</v>
      </c>
      <c r="H345" s="60">
        <f t="shared" si="142"/>
        <v>0</v>
      </c>
      <c r="I345" s="60">
        <f t="shared" si="142"/>
        <v>0</v>
      </c>
      <c r="J345" s="60">
        <f t="shared" si="142"/>
        <v>0</v>
      </c>
      <c r="K345" s="170"/>
      <c r="M345" s="5"/>
    </row>
    <row r="346" spans="1:13">
      <c r="A346" s="63"/>
      <c r="B346" s="77" t="s">
        <v>4</v>
      </c>
      <c r="C346" s="60">
        <f>SUM(D346:J346)</f>
        <v>143565.19999999998</v>
      </c>
      <c r="D346" s="60">
        <f>SUM(D349+D352)</f>
        <v>9698.7999999999993</v>
      </c>
      <c r="E346" s="60">
        <f t="shared" ref="E346:J346" si="143">SUM(E349+E352)</f>
        <v>21682.5</v>
      </c>
      <c r="F346" s="60">
        <f t="shared" si="143"/>
        <v>22279.599999999999</v>
      </c>
      <c r="G346" s="60">
        <f t="shared" si="143"/>
        <v>22813.200000000001</v>
      </c>
      <c r="H346" s="60">
        <f t="shared" si="143"/>
        <v>22363.699999999997</v>
      </c>
      <c r="I346" s="60">
        <f t="shared" si="143"/>
        <v>22363.699999999997</v>
      </c>
      <c r="J346" s="60">
        <f t="shared" si="143"/>
        <v>22363.699999999997</v>
      </c>
      <c r="K346" s="169"/>
      <c r="M346" s="5"/>
    </row>
    <row r="347" spans="1:13" ht="28.5" customHeight="1">
      <c r="A347" s="130" t="s">
        <v>117</v>
      </c>
      <c r="B347" s="119"/>
      <c r="C347" s="119"/>
      <c r="D347" s="119"/>
      <c r="E347" s="119"/>
      <c r="F347" s="119"/>
      <c r="G347" s="119"/>
      <c r="H347" s="119"/>
      <c r="I347" s="119"/>
      <c r="J347" s="119"/>
      <c r="K347" s="120"/>
    </row>
    <row r="348" spans="1:13">
      <c r="A348" s="10"/>
      <c r="B348" s="30" t="s">
        <v>19</v>
      </c>
      <c r="C348" s="40">
        <f t="shared" ref="C348:J348" si="144">SUM(C349:C349)</f>
        <v>138393.40000000002</v>
      </c>
      <c r="D348" s="28">
        <f t="shared" si="144"/>
        <v>9048.7999999999993</v>
      </c>
      <c r="E348" s="28">
        <f t="shared" si="144"/>
        <v>21000</v>
      </c>
      <c r="F348" s="28">
        <f t="shared" si="144"/>
        <v>21563</v>
      </c>
      <c r="G348" s="28">
        <f t="shared" si="144"/>
        <v>22060.799999999999</v>
      </c>
      <c r="H348" s="28">
        <f t="shared" si="144"/>
        <v>21573.599999999999</v>
      </c>
      <c r="I348" s="28">
        <f t="shared" si="144"/>
        <v>21573.599999999999</v>
      </c>
      <c r="J348" s="28">
        <f t="shared" si="144"/>
        <v>21573.599999999999</v>
      </c>
      <c r="K348" s="131" t="s">
        <v>124</v>
      </c>
    </row>
    <row r="349" spans="1:13">
      <c r="A349" s="9"/>
      <c r="B349" s="31" t="s">
        <v>4</v>
      </c>
      <c r="C349" s="27">
        <f>SUM(D349:J349)</f>
        <v>138393.40000000002</v>
      </c>
      <c r="D349" s="27">
        <v>9048.7999999999993</v>
      </c>
      <c r="E349" s="27">
        <v>21000</v>
      </c>
      <c r="F349" s="27">
        <v>21563</v>
      </c>
      <c r="G349" s="27">
        <v>22060.799999999999</v>
      </c>
      <c r="H349" s="27">
        <v>21573.599999999999</v>
      </c>
      <c r="I349" s="27">
        <f>SUM(H349)</f>
        <v>21573.599999999999</v>
      </c>
      <c r="J349" s="27">
        <f>SUM(I349)</f>
        <v>21573.599999999999</v>
      </c>
      <c r="K349" s="132"/>
    </row>
    <row r="350" spans="1:13" ht="14.25" customHeight="1">
      <c r="A350" s="130" t="s">
        <v>118</v>
      </c>
      <c r="B350" s="119"/>
      <c r="C350" s="119"/>
      <c r="D350" s="119"/>
      <c r="E350" s="119"/>
      <c r="F350" s="119"/>
      <c r="G350" s="119"/>
      <c r="H350" s="119"/>
      <c r="I350" s="119"/>
      <c r="J350" s="119"/>
      <c r="K350" s="120"/>
    </row>
    <row r="351" spans="1:13">
      <c r="A351" s="10"/>
      <c r="B351" s="11" t="s">
        <v>39</v>
      </c>
      <c r="C351" s="28">
        <f>SUM(C352:C352)</f>
        <v>5171.8</v>
      </c>
      <c r="D351" s="28">
        <f>SUM(D352:D352)</f>
        <v>650</v>
      </c>
      <c r="E351" s="28">
        <f t="shared" ref="E351:J351" si="145">SUM(E352)</f>
        <v>682.5</v>
      </c>
      <c r="F351" s="28">
        <f t="shared" si="145"/>
        <v>716.6</v>
      </c>
      <c r="G351" s="28">
        <f t="shared" si="145"/>
        <v>752.4</v>
      </c>
      <c r="H351" s="28">
        <f t="shared" si="145"/>
        <v>790.1</v>
      </c>
      <c r="I351" s="28">
        <f t="shared" si="145"/>
        <v>790.1</v>
      </c>
      <c r="J351" s="28">
        <f t="shared" si="145"/>
        <v>790.1</v>
      </c>
      <c r="K351" s="174">
        <v>82</v>
      </c>
    </row>
    <row r="352" spans="1:13">
      <c r="A352" s="9"/>
      <c r="B352" s="12" t="s">
        <v>4</v>
      </c>
      <c r="C352" s="27">
        <f>SUM(D352:J352)</f>
        <v>5171.8</v>
      </c>
      <c r="D352" s="27">
        <f>SUM(D354)</f>
        <v>650</v>
      </c>
      <c r="E352" s="27">
        <f t="shared" ref="E352:J352" si="146">SUM(E354)</f>
        <v>682.5</v>
      </c>
      <c r="F352" s="27">
        <f t="shared" si="146"/>
        <v>716.6</v>
      </c>
      <c r="G352" s="27">
        <f t="shared" si="146"/>
        <v>752.4</v>
      </c>
      <c r="H352" s="27">
        <f t="shared" si="146"/>
        <v>790.1</v>
      </c>
      <c r="I352" s="27">
        <f t="shared" si="146"/>
        <v>790.1</v>
      </c>
      <c r="J352" s="27">
        <f t="shared" si="146"/>
        <v>790.1</v>
      </c>
      <c r="K352" s="174"/>
    </row>
    <row r="353" spans="1:11" ht="12" customHeight="1">
      <c r="A353" s="171" t="s">
        <v>61</v>
      </c>
      <c r="B353" s="172"/>
      <c r="C353" s="172"/>
      <c r="D353" s="172"/>
      <c r="E353" s="172"/>
      <c r="F353" s="172"/>
      <c r="G353" s="172"/>
      <c r="H353" s="172"/>
      <c r="I353" s="172"/>
      <c r="J353" s="172"/>
      <c r="K353" s="173"/>
    </row>
    <row r="354" spans="1:11">
      <c r="A354" s="4"/>
      <c r="B354" s="45" t="s">
        <v>51</v>
      </c>
      <c r="C354" s="46">
        <f>SUM(C355)</f>
        <v>5171.8</v>
      </c>
      <c r="D354" s="47">
        <f>SUM(D355)</f>
        <v>650</v>
      </c>
      <c r="E354" s="47">
        <f t="shared" ref="E354:J354" si="147">SUM(E355)</f>
        <v>682.5</v>
      </c>
      <c r="F354" s="47">
        <f t="shared" si="147"/>
        <v>716.6</v>
      </c>
      <c r="G354" s="47">
        <f t="shared" si="147"/>
        <v>752.4</v>
      </c>
      <c r="H354" s="47">
        <f t="shared" si="147"/>
        <v>790.1</v>
      </c>
      <c r="I354" s="47">
        <f t="shared" si="147"/>
        <v>790.1</v>
      </c>
      <c r="J354" s="47">
        <f t="shared" si="147"/>
        <v>790.1</v>
      </c>
      <c r="K354" s="131">
        <v>82</v>
      </c>
    </row>
    <row r="355" spans="1:11">
      <c r="A355" s="4"/>
      <c r="B355" s="12" t="s">
        <v>4</v>
      </c>
      <c r="C355" s="25">
        <f>SUM(D355:J355)</f>
        <v>5171.8</v>
      </c>
      <c r="D355" s="24">
        <v>650</v>
      </c>
      <c r="E355" s="24">
        <v>682.5</v>
      </c>
      <c r="F355" s="24">
        <v>716.6</v>
      </c>
      <c r="G355" s="24">
        <v>752.4</v>
      </c>
      <c r="H355" s="24">
        <v>790.1</v>
      </c>
      <c r="I355" s="24">
        <f>SUM(H355)</f>
        <v>790.1</v>
      </c>
      <c r="J355" s="24">
        <f>SUM(I355)</f>
        <v>790.1</v>
      </c>
      <c r="K355" s="133"/>
    </row>
    <row r="356" spans="1:11" ht="28.5" customHeight="1">
      <c r="A356" s="130" t="s">
        <v>76</v>
      </c>
      <c r="B356" s="141"/>
      <c r="C356" s="141"/>
      <c r="D356" s="141"/>
      <c r="E356" s="141"/>
      <c r="F356" s="141"/>
      <c r="G356" s="141"/>
      <c r="H356" s="141"/>
      <c r="I356" s="141"/>
      <c r="J356" s="141"/>
      <c r="K356" s="142"/>
    </row>
    <row r="357" spans="1:11">
      <c r="A357" s="56"/>
      <c r="B357" s="30" t="s">
        <v>39</v>
      </c>
      <c r="C357" s="27">
        <f t="shared" ref="C357:J357" si="148">SUM(C358)</f>
        <v>21</v>
      </c>
      <c r="D357" s="27">
        <f t="shared" si="148"/>
        <v>0</v>
      </c>
      <c r="E357" s="27">
        <f t="shared" si="148"/>
        <v>21</v>
      </c>
      <c r="F357" s="27">
        <f t="shared" si="148"/>
        <v>0</v>
      </c>
      <c r="G357" s="27">
        <f t="shared" si="148"/>
        <v>0</v>
      </c>
      <c r="H357" s="27">
        <f t="shared" si="148"/>
        <v>0</v>
      </c>
      <c r="I357" s="27">
        <f t="shared" si="148"/>
        <v>0</v>
      </c>
      <c r="J357" s="27">
        <f t="shared" si="148"/>
        <v>0</v>
      </c>
      <c r="K357" s="174">
        <v>86</v>
      </c>
    </row>
    <row r="358" spans="1:11">
      <c r="A358" s="55"/>
      <c r="B358" s="31" t="s">
        <v>63</v>
      </c>
      <c r="C358" s="27">
        <f>SUM(D358:J358)</f>
        <v>21</v>
      </c>
      <c r="D358" s="27">
        <v>0</v>
      </c>
      <c r="E358" s="27">
        <v>21</v>
      </c>
      <c r="F358" s="27">
        <v>0</v>
      </c>
      <c r="G358" s="27">
        <v>0</v>
      </c>
      <c r="H358" s="27">
        <v>0</v>
      </c>
      <c r="I358" s="27">
        <v>0</v>
      </c>
      <c r="J358" s="27">
        <v>0</v>
      </c>
      <c r="K358" s="174"/>
    </row>
    <row r="359" spans="1:11" ht="12.75" customHeight="1"/>
    <row r="368" spans="1:11" ht="12.75" customHeight="1"/>
    <row r="374" ht="14.25" customHeight="1"/>
  </sheetData>
  <mergeCells count="226">
    <mergeCell ref="A282:K282"/>
    <mergeCell ref="K286:K287"/>
    <mergeCell ref="A291:K291"/>
    <mergeCell ref="A294:K294"/>
    <mergeCell ref="K283:K284"/>
    <mergeCell ref="A285:K285"/>
    <mergeCell ref="K259:K260"/>
    <mergeCell ref="A261:K261"/>
    <mergeCell ref="K271:K272"/>
    <mergeCell ref="A276:K276"/>
    <mergeCell ref="K274:K275"/>
    <mergeCell ref="A279:K279"/>
    <mergeCell ref="K265:K266"/>
    <mergeCell ref="K277:K278"/>
    <mergeCell ref="K280:K281"/>
    <mergeCell ref="A270:K270"/>
    <mergeCell ref="A267:K267"/>
    <mergeCell ref="A273:K273"/>
    <mergeCell ref="K268:K269"/>
    <mergeCell ref="A343:K343"/>
    <mergeCell ref="K338:K339"/>
    <mergeCell ref="A347:K347"/>
    <mergeCell ref="K357:K358"/>
    <mergeCell ref="A356:K356"/>
    <mergeCell ref="K354:K355"/>
    <mergeCell ref="A353:K353"/>
    <mergeCell ref="A334:K334"/>
    <mergeCell ref="K326:K327"/>
    <mergeCell ref="A325:K325"/>
    <mergeCell ref="K351:K352"/>
    <mergeCell ref="K348:K349"/>
    <mergeCell ref="A350:K350"/>
    <mergeCell ref="A328:K328"/>
    <mergeCell ref="A337:K337"/>
    <mergeCell ref="A331:K331"/>
    <mergeCell ref="K329:K330"/>
    <mergeCell ref="A321:K321"/>
    <mergeCell ref="A309:K309"/>
    <mergeCell ref="K310:K311"/>
    <mergeCell ref="A312:K312"/>
    <mergeCell ref="K341:K342"/>
    <mergeCell ref="K344:K346"/>
    <mergeCell ref="K322:K324"/>
    <mergeCell ref="A340:K340"/>
    <mergeCell ref="K335:K336"/>
    <mergeCell ref="K332:K333"/>
    <mergeCell ref="K304:K305"/>
    <mergeCell ref="K313:K314"/>
    <mergeCell ref="A306:K306"/>
    <mergeCell ref="K319:K320"/>
    <mergeCell ref="A315:K315"/>
    <mergeCell ref="K316:K317"/>
    <mergeCell ref="A318:K318"/>
    <mergeCell ref="K307:K308"/>
    <mergeCell ref="K298:K299"/>
    <mergeCell ref="K292:K293"/>
    <mergeCell ref="A288:K288"/>
    <mergeCell ref="A303:K303"/>
    <mergeCell ref="K289:K290"/>
    <mergeCell ref="K295:K296"/>
    <mergeCell ref="A300:K300"/>
    <mergeCell ref="K301:K302"/>
    <mergeCell ref="A297:K297"/>
    <mergeCell ref="A252:K252"/>
    <mergeCell ref="K253:K254"/>
    <mergeCell ref="K244:K245"/>
    <mergeCell ref="A243:K243"/>
    <mergeCell ref="K223:K224"/>
    <mergeCell ref="K226:K227"/>
    <mergeCell ref="A225:K225"/>
    <mergeCell ref="A264:K264"/>
    <mergeCell ref="A258:K258"/>
    <mergeCell ref="K256:K257"/>
    <mergeCell ref="A255:K255"/>
    <mergeCell ref="K217:K218"/>
    <mergeCell ref="K247:K248"/>
    <mergeCell ref="A246:K246"/>
    <mergeCell ref="K262:K263"/>
    <mergeCell ref="K250:K251"/>
    <mergeCell ref="A249:K249"/>
    <mergeCell ref="K241:K242"/>
    <mergeCell ref="K238:K239"/>
    <mergeCell ref="K152:K153"/>
    <mergeCell ref="A207:K207"/>
    <mergeCell ref="K205:K206"/>
    <mergeCell ref="K208:K209"/>
    <mergeCell ref="A201:K201"/>
    <mergeCell ref="K196:K197"/>
    <mergeCell ref="A237:K237"/>
    <mergeCell ref="K211:K212"/>
    <mergeCell ref="A240:K240"/>
    <mergeCell ref="K220:K221"/>
    <mergeCell ref="A222:K222"/>
    <mergeCell ref="A216:K216"/>
    <mergeCell ref="A231:K231"/>
    <mergeCell ref="K235:K236"/>
    <mergeCell ref="K232:K233"/>
    <mergeCell ref="A234:K234"/>
    <mergeCell ref="A219:K219"/>
    <mergeCell ref="K199:K200"/>
    <mergeCell ref="K191:K194"/>
    <mergeCell ref="K178:K181"/>
    <mergeCell ref="A210:K210"/>
    <mergeCell ref="K229:K230"/>
    <mergeCell ref="A228:K228"/>
    <mergeCell ref="A204:K204"/>
    <mergeCell ref="A213:K213"/>
    <mergeCell ref="K167:K168"/>
    <mergeCell ref="A182:K182"/>
    <mergeCell ref="K183:K184"/>
    <mergeCell ref="K186:K189"/>
    <mergeCell ref="A190:K190"/>
    <mergeCell ref="A198:K198"/>
    <mergeCell ref="K214:K215"/>
    <mergeCell ref="A185:K185"/>
    <mergeCell ref="A177:K177"/>
    <mergeCell ref="A169:K169"/>
    <mergeCell ref="K164:K165"/>
    <mergeCell ref="K170:K171"/>
    <mergeCell ref="K173:K176"/>
    <mergeCell ref="A172:K172"/>
    <mergeCell ref="A195:K195"/>
    <mergeCell ref="K202:K203"/>
    <mergeCell ref="A166:K166"/>
    <mergeCell ref="A163:K163"/>
    <mergeCell ref="K161:K162"/>
    <mergeCell ref="A157:K157"/>
    <mergeCell ref="K158:K159"/>
    <mergeCell ref="K149:K150"/>
    <mergeCell ref="K146:K147"/>
    <mergeCell ref="K134:K136"/>
    <mergeCell ref="A160:K160"/>
    <mergeCell ref="A154:K154"/>
    <mergeCell ref="K155:K156"/>
    <mergeCell ref="A145:K145"/>
    <mergeCell ref="A138:K138"/>
    <mergeCell ref="K139:K141"/>
    <mergeCell ref="A148:K148"/>
    <mergeCell ref="A151:K151"/>
    <mergeCell ref="K143:K144"/>
    <mergeCell ref="K51:K52"/>
    <mergeCell ref="A94:K94"/>
    <mergeCell ref="A105:K105"/>
    <mergeCell ref="A97:K97"/>
    <mergeCell ref="K89:K90"/>
    <mergeCell ref="K102:K104"/>
    <mergeCell ref="K67:K68"/>
    <mergeCell ref="A101:K101"/>
    <mergeCell ref="A129:K129"/>
    <mergeCell ref="K118:K120"/>
    <mergeCell ref="A88:K88"/>
    <mergeCell ref="A142:K142"/>
    <mergeCell ref="A113:K113"/>
    <mergeCell ref="A91:K91"/>
    <mergeCell ref="K92:K93"/>
    <mergeCell ref="K98:K100"/>
    <mergeCell ref="K95:K96"/>
    <mergeCell ref="A133:K133"/>
    <mergeCell ref="A121:K121"/>
    <mergeCell ref="K130:K132"/>
    <mergeCell ref="K86:K87"/>
    <mergeCell ref="A73:K73"/>
    <mergeCell ref="A76:K76"/>
    <mergeCell ref="K114:K116"/>
    <mergeCell ref="K122:K124"/>
    <mergeCell ref="K126:K128"/>
    <mergeCell ref="A125:K125"/>
    <mergeCell ref="K77:K78"/>
    <mergeCell ref="A82:K82"/>
    <mergeCell ref="A117:K117"/>
    <mergeCell ref="K74:K75"/>
    <mergeCell ref="A109:K109"/>
    <mergeCell ref="K106:K108"/>
    <mergeCell ref="A85:K85"/>
    <mergeCell ref="A79:K79"/>
    <mergeCell ref="K110:K112"/>
    <mergeCell ref="A34:K34"/>
    <mergeCell ref="K70:K72"/>
    <mergeCell ref="A69:K69"/>
    <mergeCell ref="K80:K81"/>
    <mergeCell ref="K83:K84"/>
    <mergeCell ref="A53:K53"/>
    <mergeCell ref="A66:K66"/>
    <mergeCell ref="K64:K65"/>
    <mergeCell ref="A63:K63"/>
    <mergeCell ref="A59:K59"/>
    <mergeCell ref="K60:K62"/>
    <mergeCell ref="A22:K22"/>
    <mergeCell ref="K39:K41"/>
    <mergeCell ref="I23:I24"/>
    <mergeCell ref="A38:K38"/>
    <mergeCell ref="K32:K33"/>
    <mergeCell ref="K35:K37"/>
    <mergeCell ref="K54:K55"/>
    <mergeCell ref="K57:K58"/>
    <mergeCell ref="A56:K56"/>
    <mergeCell ref="A50:K50"/>
    <mergeCell ref="F23:F24"/>
    <mergeCell ref="K43:K45"/>
    <mergeCell ref="C23:C24"/>
    <mergeCell ref="A42:K42"/>
    <mergeCell ref="A27:K27"/>
    <mergeCell ref="D23:D24"/>
    <mergeCell ref="A31:K31"/>
    <mergeCell ref="A46:K46"/>
    <mergeCell ref="K47:K49"/>
    <mergeCell ref="K10:K13"/>
    <mergeCell ref="K23:K26"/>
    <mergeCell ref="K28:K30"/>
    <mergeCell ref="A23:A24"/>
    <mergeCell ref="J23:J24"/>
    <mergeCell ref="H23:H24"/>
    <mergeCell ref="K14:K17"/>
    <mergeCell ref="E23:E24"/>
    <mergeCell ref="K18:K21"/>
    <mergeCell ref="G23:G24"/>
    <mergeCell ref="I1:K1"/>
    <mergeCell ref="K8:K9"/>
    <mergeCell ref="A3:K3"/>
    <mergeCell ref="A4:K4"/>
    <mergeCell ref="A2:K2"/>
    <mergeCell ref="A5:K5"/>
    <mergeCell ref="A6:K6"/>
    <mergeCell ref="B8:B9"/>
    <mergeCell ref="C8:J8"/>
    <mergeCell ref="A8:A9"/>
  </mergeCells>
  <phoneticPr fontId="0" type="noConversion"/>
  <pageMargins left="0.39370078740157483" right="0.39370078740157483" top="0.39370078740157483" bottom="0" header="0.51181102362204722" footer="0.31496062992125984"/>
  <pageSetup paperSize="9" scale="91" orientation="landscape" r:id="rId1"/>
  <headerFooter differentFirst="1">
    <oddHeader>&amp;C&amp;P</oddHeader>
  </headerFooter>
  <cellWatches>
    <cellWatch r="H32"/>
    <cellWatch r="L17"/>
  </cellWatche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BEST_XP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</dc:creator>
  <cp:lastModifiedBy>Лилу</cp:lastModifiedBy>
  <cp:lastPrinted>2015-10-13T10:11:24Z</cp:lastPrinted>
  <dcterms:created xsi:type="dcterms:W3CDTF">2013-09-11T09:57:45Z</dcterms:created>
  <dcterms:modified xsi:type="dcterms:W3CDTF">2015-10-19T04:38:14Z</dcterms:modified>
</cp:coreProperties>
</file>