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24226"/>
  <xr:revisionPtr revIDLastSave="0" documentId="13_ncr:1_{56AC1F6F-B8B0-44C9-B90A-BF614428E05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Прогноз 2022-2030" sheetId="75" r:id="rId1"/>
    <sheet name="ТЭБ 2022" sheetId="65" r:id="rId2"/>
    <sheet name="ТЭБ 2023" sheetId="81" r:id="rId3"/>
    <sheet name="ТЭБ 2024" sheetId="82" r:id="rId4"/>
    <sheet name="ТЭБ 2025" sheetId="83" r:id="rId5"/>
    <sheet name="ТЭБ 2026" sheetId="84" r:id="rId6"/>
    <sheet name="ТЭБ 2027" sheetId="85" r:id="rId7"/>
    <sheet name="ТЭБ 2028" sheetId="86" r:id="rId8"/>
    <sheet name="ТЭБ 2029" sheetId="87" r:id="rId9"/>
    <sheet name="ТЭБ 2030" sheetId="88" r:id="rId10"/>
    <sheet name="Бензин" sheetId="77" r:id="rId11"/>
    <sheet name="ДизТопливо" sheetId="78" r:id="rId12"/>
    <sheet name="Мазут" sheetId="79" r:id="rId13"/>
    <sheet name="СжижГаз" sheetId="80" r:id="rId14"/>
    <sheet name="Нефтепродукты" sheetId="27" r:id="rId15"/>
    <sheet name="Газ" sheetId="24" r:id="rId16"/>
    <sheet name="ГазУТ" sheetId="74" r:id="rId17"/>
    <sheet name="ТвТопливо" sheetId="30" r:id="rId18"/>
    <sheet name="ТвТопливоУТ" sheetId="76" r:id="rId19"/>
    <sheet name="Электроэнергия" sheetId="29" r:id="rId20"/>
    <sheet name="ЭлектроэнергияУТ" sheetId="43" r:id="rId21"/>
    <sheet name="Тепло" sheetId="25" r:id="rId22"/>
    <sheet name="ТеплоУТ" sheetId="45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7" l="1"/>
  <c r="G22" i="25"/>
  <c r="H22" i="25"/>
  <c r="I27" i="88"/>
  <c r="H27" i="88"/>
  <c r="D27" i="88"/>
  <c r="C27" i="88"/>
  <c r="C20" i="88" s="1"/>
  <c r="C8" i="88" s="1"/>
  <c r="I22" i="88"/>
  <c r="H22" i="88"/>
  <c r="H20" i="88" s="1"/>
  <c r="D22" i="88"/>
  <c r="C22" i="88"/>
  <c r="I20" i="88"/>
  <c r="D20" i="88"/>
  <c r="I14" i="88"/>
  <c r="H14" i="88"/>
  <c r="D14" i="88"/>
  <c r="D8" i="88" s="1"/>
  <c r="C14" i="88"/>
  <c r="I10" i="88"/>
  <c r="H10" i="88"/>
  <c r="D10" i="88"/>
  <c r="C10" i="88"/>
  <c r="I7" i="88"/>
  <c r="H7" i="88"/>
  <c r="D7" i="88"/>
  <c r="C7" i="88"/>
  <c r="I27" i="87"/>
  <c r="H27" i="87"/>
  <c r="D27" i="87"/>
  <c r="C27" i="87"/>
  <c r="I22" i="87"/>
  <c r="I20" i="87" s="1"/>
  <c r="H22" i="87"/>
  <c r="D22" i="87"/>
  <c r="D20" i="87" s="1"/>
  <c r="C22" i="87"/>
  <c r="C20" i="87" s="1"/>
  <c r="C8" i="87" s="1"/>
  <c r="I14" i="87"/>
  <c r="H14" i="87"/>
  <c r="D14" i="87"/>
  <c r="C14" i="87"/>
  <c r="I10" i="87"/>
  <c r="H10" i="87"/>
  <c r="D10" i="87"/>
  <c r="C10" i="87"/>
  <c r="I7" i="87"/>
  <c r="H7" i="87"/>
  <c r="D7" i="87"/>
  <c r="C7" i="87"/>
  <c r="I27" i="86"/>
  <c r="H27" i="86"/>
  <c r="H20" i="86" s="1"/>
  <c r="D27" i="86"/>
  <c r="C27" i="86"/>
  <c r="C20" i="86" s="1"/>
  <c r="C8" i="86" s="1"/>
  <c r="I22" i="86"/>
  <c r="H22" i="86"/>
  <c r="D22" i="86"/>
  <c r="C22" i="86"/>
  <c r="I20" i="86"/>
  <c r="I14" i="86"/>
  <c r="H14" i="86"/>
  <c r="D14" i="86"/>
  <c r="C14" i="86"/>
  <c r="I10" i="86"/>
  <c r="H10" i="86"/>
  <c r="D10" i="86"/>
  <c r="C10" i="86"/>
  <c r="I7" i="86"/>
  <c r="H7" i="86"/>
  <c r="D7" i="86"/>
  <c r="C7" i="86"/>
  <c r="I27" i="85"/>
  <c r="H27" i="85"/>
  <c r="H20" i="85" s="1"/>
  <c r="D27" i="85"/>
  <c r="C27" i="85"/>
  <c r="I22" i="85"/>
  <c r="I20" i="85" s="1"/>
  <c r="H22" i="85"/>
  <c r="D22" i="85"/>
  <c r="D20" i="85" s="1"/>
  <c r="C22" i="85"/>
  <c r="C20" i="85"/>
  <c r="I14" i="85"/>
  <c r="H14" i="85"/>
  <c r="D14" i="85"/>
  <c r="C14" i="85"/>
  <c r="I10" i="85"/>
  <c r="H10" i="85"/>
  <c r="D10" i="85"/>
  <c r="C10" i="85"/>
  <c r="I7" i="85"/>
  <c r="H7" i="85"/>
  <c r="D7" i="85"/>
  <c r="C7" i="85"/>
  <c r="C8" i="85" s="1"/>
  <c r="I27" i="84"/>
  <c r="H27" i="84"/>
  <c r="H20" i="84" s="1"/>
  <c r="D27" i="84"/>
  <c r="D20" i="84" s="1"/>
  <c r="C27" i="84"/>
  <c r="I22" i="84"/>
  <c r="H22" i="84"/>
  <c r="D22" i="84"/>
  <c r="C22" i="84"/>
  <c r="I20" i="84"/>
  <c r="C20" i="84"/>
  <c r="I14" i="84"/>
  <c r="H14" i="84"/>
  <c r="D14" i="84"/>
  <c r="C14" i="84"/>
  <c r="I10" i="84"/>
  <c r="H10" i="84"/>
  <c r="D10" i="84"/>
  <c r="C10" i="84"/>
  <c r="I7" i="84"/>
  <c r="H7" i="84"/>
  <c r="H8" i="84" s="1"/>
  <c r="D7" i="84"/>
  <c r="C7" i="84"/>
  <c r="I27" i="83"/>
  <c r="H27" i="83"/>
  <c r="H20" i="83" s="1"/>
  <c r="D27" i="83"/>
  <c r="D20" i="83" s="1"/>
  <c r="C27" i="83"/>
  <c r="I22" i="83"/>
  <c r="I20" i="83" s="1"/>
  <c r="H22" i="83"/>
  <c r="D22" i="83"/>
  <c r="C22" i="83"/>
  <c r="C20" i="83" s="1"/>
  <c r="C8" i="83" s="1"/>
  <c r="I14" i="83"/>
  <c r="H14" i="83"/>
  <c r="D14" i="83"/>
  <c r="C14" i="83"/>
  <c r="I10" i="83"/>
  <c r="H10" i="83"/>
  <c r="D10" i="83"/>
  <c r="C10" i="83"/>
  <c r="I7" i="83"/>
  <c r="H7" i="83"/>
  <c r="D7" i="83"/>
  <c r="C7" i="83"/>
  <c r="I27" i="82"/>
  <c r="H27" i="82"/>
  <c r="D27" i="82"/>
  <c r="C27" i="82"/>
  <c r="I22" i="82"/>
  <c r="I20" i="82" s="1"/>
  <c r="H22" i="82"/>
  <c r="D22" i="82"/>
  <c r="D20" i="82" s="1"/>
  <c r="C22" i="82"/>
  <c r="C20" i="82" s="1"/>
  <c r="I14" i="82"/>
  <c r="H14" i="82"/>
  <c r="D14" i="82"/>
  <c r="C14" i="82"/>
  <c r="I10" i="82"/>
  <c r="H10" i="82"/>
  <c r="D10" i="82"/>
  <c r="C10" i="82"/>
  <c r="I7" i="82"/>
  <c r="H7" i="82"/>
  <c r="D7" i="82"/>
  <c r="C7" i="82"/>
  <c r="I27" i="81"/>
  <c r="I20" i="81" s="1"/>
  <c r="H27" i="81"/>
  <c r="H20" i="81" s="1"/>
  <c r="D27" i="81"/>
  <c r="D20" i="81" s="1"/>
  <c r="C27" i="81"/>
  <c r="C20" i="81" s="1"/>
  <c r="C8" i="81" s="1"/>
  <c r="I22" i="81"/>
  <c r="H22" i="81"/>
  <c r="D22" i="81"/>
  <c r="C22" i="81"/>
  <c r="I14" i="81"/>
  <c r="H14" i="81"/>
  <c r="D14" i="81"/>
  <c r="C14" i="81"/>
  <c r="I10" i="81"/>
  <c r="H10" i="81"/>
  <c r="D10" i="81"/>
  <c r="C10" i="81"/>
  <c r="I7" i="81"/>
  <c r="H7" i="81"/>
  <c r="D7" i="81"/>
  <c r="C7" i="81"/>
  <c r="K35" i="27"/>
  <c r="E35" i="88" s="1"/>
  <c r="J35" i="27"/>
  <c r="E35" i="87" s="1"/>
  <c r="I35" i="27"/>
  <c r="E35" i="86" s="1"/>
  <c r="H35" i="27"/>
  <c r="E35" i="85" s="1"/>
  <c r="G35" i="27"/>
  <c r="E35" i="84" s="1"/>
  <c r="F35" i="27"/>
  <c r="E35" i="83" s="1"/>
  <c r="E35" i="27"/>
  <c r="E35" i="82" s="1"/>
  <c r="D35" i="27"/>
  <c r="E35" i="81" s="1"/>
  <c r="C35" i="27"/>
  <c r="K34" i="27"/>
  <c r="E34" i="88" s="1"/>
  <c r="J34" i="27"/>
  <c r="E34" i="87" s="1"/>
  <c r="I34" i="27"/>
  <c r="E34" i="86" s="1"/>
  <c r="H34" i="27"/>
  <c r="E34" i="85" s="1"/>
  <c r="G34" i="27"/>
  <c r="E34" i="84" s="1"/>
  <c r="F34" i="27"/>
  <c r="E34" i="83" s="1"/>
  <c r="E34" i="27"/>
  <c r="E34" i="82" s="1"/>
  <c r="D34" i="27"/>
  <c r="E34" i="81" s="1"/>
  <c r="C34" i="27"/>
  <c r="K33" i="27"/>
  <c r="E33" i="88" s="1"/>
  <c r="J33" i="27"/>
  <c r="E33" i="87" s="1"/>
  <c r="I33" i="27"/>
  <c r="E33" i="86" s="1"/>
  <c r="H33" i="27"/>
  <c r="E33" i="85" s="1"/>
  <c r="G33" i="27"/>
  <c r="E33" i="84" s="1"/>
  <c r="F33" i="27"/>
  <c r="E33" i="83" s="1"/>
  <c r="E33" i="27"/>
  <c r="E33" i="82" s="1"/>
  <c r="D33" i="27"/>
  <c r="E33" i="81" s="1"/>
  <c r="C33" i="27"/>
  <c r="K32" i="27"/>
  <c r="E32" i="88" s="1"/>
  <c r="J32" i="27"/>
  <c r="E32" i="87" s="1"/>
  <c r="I32" i="27"/>
  <c r="E32" i="86" s="1"/>
  <c r="H32" i="27"/>
  <c r="E32" i="85" s="1"/>
  <c r="G32" i="27"/>
  <c r="E32" i="84" s="1"/>
  <c r="F32" i="27"/>
  <c r="E32" i="83" s="1"/>
  <c r="E32" i="27"/>
  <c r="E32" i="82" s="1"/>
  <c r="D32" i="27"/>
  <c r="E32" i="81" s="1"/>
  <c r="C32" i="27"/>
  <c r="K31" i="27"/>
  <c r="E31" i="88" s="1"/>
  <c r="J31" i="27"/>
  <c r="E31" i="87" s="1"/>
  <c r="I31" i="27"/>
  <c r="E31" i="86" s="1"/>
  <c r="H31" i="27"/>
  <c r="E31" i="85" s="1"/>
  <c r="G31" i="27"/>
  <c r="E31" i="84" s="1"/>
  <c r="F31" i="27"/>
  <c r="E31" i="83" s="1"/>
  <c r="E31" i="27"/>
  <c r="E31" i="82" s="1"/>
  <c r="D31" i="27"/>
  <c r="E31" i="81" s="1"/>
  <c r="C31" i="27"/>
  <c r="K30" i="27"/>
  <c r="E30" i="88" s="1"/>
  <c r="J30" i="27"/>
  <c r="E30" i="87" s="1"/>
  <c r="I30" i="27"/>
  <c r="E30" i="86" s="1"/>
  <c r="H30" i="27"/>
  <c r="E30" i="85" s="1"/>
  <c r="G30" i="27"/>
  <c r="E30" i="84" s="1"/>
  <c r="F30" i="27"/>
  <c r="E30" i="83" s="1"/>
  <c r="E30" i="27"/>
  <c r="E30" i="82" s="1"/>
  <c r="D30" i="27"/>
  <c r="E30" i="81" s="1"/>
  <c r="C30" i="27"/>
  <c r="K29" i="27"/>
  <c r="E29" i="88" s="1"/>
  <c r="J29" i="27"/>
  <c r="E29" i="87" s="1"/>
  <c r="I29" i="27"/>
  <c r="E29" i="86" s="1"/>
  <c r="H29" i="27"/>
  <c r="E29" i="85" s="1"/>
  <c r="G29" i="27"/>
  <c r="E29" i="84" s="1"/>
  <c r="F29" i="27"/>
  <c r="E29" i="83" s="1"/>
  <c r="E29" i="27"/>
  <c r="E29" i="82" s="1"/>
  <c r="D29" i="27"/>
  <c r="E29" i="81" s="1"/>
  <c r="C29" i="27"/>
  <c r="K28" i="27"/>
  <c r="E28" i="88" s="1"/>
  <c r="J28" i="27"/>
  <c r="E28" i="87" s="1"/>
  <c r="I28" i="27"/>
  <c r="E28" i="86" s="1"/>
  <c r="H28" i="27"/>
  <c r="E28" i="85" s="1"/>
  <c r="G28" i="27"/>
  <c r="E28" i="84" s="1"/>
  <c r="F28" i="27"/>
  <c r="E28" i="83" s="1"/>
  <c r="E28" i="27"/>
  <c r="E28" i="82" s="1"/>
  <c r="D28" i="27"/>
  <c r="E28" i="81" s="1"/>
  <c r="C28" i="27"/>
  <c r="K26" i="27"/>
  <c r="E26" i="88" s="1"/>
  <c r="J26" i="27"/>
  <c r="E26" i="87" s="1"/>
  <c r="I26" i="27"/>
  <c r="E26" i="86" s="1"/>
  <c r="H26" i="27"/>
  <c r="E26" i="85" s="1"/>
  <c r="G26" i="27"/>
  <c r="E26" i="84" s="1"/>
  <c r="F26" i="27"/>
  <c r="E26" i="83" s="1"/>
  <c r="E26" i="27"/>
  <c r="E26" i="82" s="1"/>
  <c r="D26" i="27"/>
  <c r="E26" i="81" s="1"/>
  <c r="C26" i="27"/>
  <c r="K25" i="27"/>
  <c r="E25" i="88" s="1"/>
  <c r="J25" i="27"/>
  <c r="E25" i="87" s="1"/>
  <c r="I25" i="27"/>
  <c r="E25" i="86" s="1"/>
  <c r="H25" i="27"/>
  <c r="E25" i="85" s="1"/>
  <c r="G25" i="27"/>
  <c r="E25" i="84" s="1"/>
  <c r="F25" i="27"/>
  <c r="E25" i="83" s="1"/>
  <c r="E25" i="27"/>
  <c r="E25" i="82" s="1"/>
  <c r="D25" i="27"/>
  <c r="E25" i="81" s="1"/>
  <c r="C25" i="27"/>
  <c r="K24" i="27"/>
  <c r="E24" i="88" s="1"/>
  <c r="J24" i="27"/>
  <c r="E24" i="87" s="1"/>
  <c r="I24" i="27"/>
  <c r="E24" i="86" s="1"/>
  <c r="H24" i="27"/>
  <c r="E24" i="85" s="1"/>
  <c r="G24" i="27"/>
  <c r="E24" i="84" s="1"/>
  <c r="F24" i="27"/>
  <c r="E24" i="83" s="1"/>
  <c r="E24" i="27"/>
  <c r="E24" i="82" s="1"/>
  <c r="D24" i="27"/>
  <c r="E24" i="81" s="1"/>
  <c r="C24" i="27"/>
  <c r="K23" i="27"/>
  <c r="E23" i="88" s="1"/>
  <c r="J23" i="27"/>
  <c r="E23" i="87" s="1"/>
  <c r="I23" i="27"/>
  <c r="E23" i="86" s="1"/>
  <c r="H23" i="27"/>
  <c r="E23" i="85" s="1"/>
  <c r="G23" i="27"/>
  <c r="E23" i="84" s="1"/>
  <c r="F23" i="27"/>
  <c r="E23" i="83" s="1"/>
  <c r="E23" i="27"/>
  <c r="E23" i="82" s="1"/>
  <c r="D23" i="27"/>
  <c r="E23" i="81" s="1"/>
  <c r="C23" i="27"/>
  <c r="K21" i="27"/>
  <c r="E21" i="88" s="1"/>
  <c r="J21" i="27"/>
  <c r="E21" i="87" s="1"/>
  <c r="I21" i="27"/>
  <c r="E21" i="86" s="1"/>
  <c r="H21" i="27"/>
  <c r="E21" i="85" s="1"/>
  <c r="G21" i="27"/>
  <c r="E21" i="84" s="1"/>
  <c r="F21" i="27"/>
  <c r="E21" i="83" s="1"/>
  <c r="E21" i="27"/>
  <c r="E21" i="82" s="1"/>
  <c r="D21" i="27"/>
  <c r="E21" i="81" s="1"/>
  <c r="C21" i="27"/>
  <c r="K19" i="27"/>
  <c r="E19" i="88" s="1"/>
  <c r="J19" i="27"/>
  <c r="E19" i="87" s="1"/>
  <c r="I19" i="27"/>
  <c r="E19" i="86" s="1"/>
  <c r="H19" i="27"/>
  <c r="E19" i="85" s="1"/>
  <c r="G19" i="27"/>
  <c r="E19" i="84" s="1"/>
  <c r="F19" i="27"/>
  <c r="E19" i="83" s="1"/>
  <c r="E19" i="27"/>
  <c r="E19" i="82" s="1"/>
  <c r="D19" i="27"/>
  <c r="E19" i="81" s="1"/>
  <c r="C19" i="27"/>
  <c r="K18" i="27"/>
  <c r="E18" i="88" s="1"/>
  <c r="J18" i="27"/>
  <c r="E18" i="87" s="1"/>
  <c r="I18" i="27"/>
  <c r="E18" i="86" s="1"/>
  <c r="H18" i="27"/>
  <c r="E18" i="85" s="1"/>
  <c r="G18" i="27"/>
  <c r="E18" i="84" s="1"/>
  <c r="F18" i="27"/>
  <c r="E18" i="83" s="1"/>
  <c r="E18" i="27"/>
  <c r="E18" i="82" s="1"/>
  <c r="D18" i="27"/>
  <c r="E18" i="81" s="1"/>
  <c r="C18" i="27"/>
  <c r="K17" i="27"/>
  <c r="E17" i="88" s="1"/>
  <c r="J17" i="27"/>
  <c r="E17" i="87" s="1"/>
  <c r="I17" i="27"/>
  <c r="E17" i="86" s="1"/>
  <c r="H17" i="27"/>
  <c r="E17" i="85" s="1"/>
  <c r="G17" i="27"/>
  <c r="E17" i="84" s="1"/>
  <c r="F17" i="27"/>
  <c r="E17" i="83" s="1"/>
  <c r="E17" i="27"/>
  <c r="E17" i="82" s="1"/>
  <c r="D17" i="27"/>
  <c r="E17" i="81" s="1"/>
  <c r="C17" i="27"/>
  <c r="K16" i="27"/>
  <c r="E16" i="88" s="1"/>
  <c r="J16" i="27"/>
  <c r="E16" i="87" s="1"/>
  <c r="I16" i="27"/>
  <c r="E16" i="86" s="1"/>
  <c r="H16" i="27"/>
  <c r="E16" i="85" s="1"/>
  <c r="G16" i="27"/>
  <c r="E16" i="84" s="1"/>
  <c r="F16" i="27"/>
  <c r="E16" i="83" s="1"/>
  <c r="E16" i="27"/>
  <c r="E16" i="82" s="1"/>
  <c r="D16" i="27"/>
  <c r="E16" i="81" s="1"/>
  <c r="C16" i="27"/>
  <c r="K15" i="27"/>
  <c r="E15" i="88" s="1"/>
  <c r="J15" i="27"/>
  <c r="E15" i="87" s="1"/>
  <c r="I15" i="27"/>
  <c r="E15" i="86" s="1"/>
  <c r="H15" i="27"/>
  <c r="E15" i="85" s="1"/>
  <c r="G15" i="27"/>
  <c r="E15" i="84" s="1"/>
  <c r="F15" i="27"/>
  <c r="E15" i="83" s="1"/>
  <c r="E15" i="27"/>
  <c r="E15" i="82" s="1"/>
  <c r="D15" i="27"/>
  <c r="E15" i="81" s="1"/>
  <c r="C15" i="27"/>
  <c r="C12" i="27"/>
  <c r="D12" i="27"/>
  <c r="E12" i="81" s="1"/>
  <c r="E12" i="27"/>
  <c r="E12" i="82" s="1"/>
  <c r="F12" i="27"/>
  <c r="E12" i="83" s="1"/>
  <c r="G12" i="27"/>
  <c r="E12" i="84" s="1"/>
  <c r="H12" i="27"/>
  <c r="E12" i="85" s="1"/>
  <c r="I12" i="27"/>
  <c r="E12" i="86" s="1"/>
  <c r="J12" i="27"/>
  <c r="E12" i="87" s="1"/>
  <c r="K12" i="27"/>
  <c r="E12" i="88" s="1"/>
  <c r="C13" i="27"/>
  <c r="D13" i="27"/>
  <c r="E13" i="81" s="1"/>
  <c r="E13" i="27"/>
  <c r="E13" i="82" s="1"/>
  <c r="F13" i="27"/>
  <c r="E13" i="83" s="1"/>
  <c r="G13" i="27"/>
  <c r="E13" i="84" s="1"/>
  <c r="H13" i="27"/>
  <c r="E13" i="85" s="1"/>
  <c r="I13" i="27"/>
  <c r="E13" i="86" s="1"/>
  <c r="J13" i="27"/>
  <c r="E13" i="87" s="1"/>
  <c r="K13" i="27"/>
  <c r="E13" i="88" s="1"/>
  <c r="K11" i="27"/>
  <c r="E11" i="88" s="1"/>
  <c r="J11" i="27"/>
  <c r="E11" i="87" s="1"/>
  <c r="I11" i="27"/>
  <c r="E11" i="86" s="1"/>
  <c r="H11" i="27"/>
  <c r="E11" i="85" s="1"/>
  <c r="G11" i="27"/>
  <c r="E11" i="84" s="1"/>
  <c r="F11" i="27"/>
  <c r="E11" i="83" s="1"/>
  <c r="E11" i="27"/>
  <c r="E11" i="82" s="1"/>
  <c r="D11" i="27"/>
  <c r="E11" i="81" s="1"/>
  <c r="C11" i="27"/>
  <c r="D9" i="27"/>
  <c r="E9" i="81" s="1"/>
  <c r="E9" i="27"/>
  <c r="E9" i="82" s="1"/>
  <c r="F9" i="27"/>
  <c r="E9" i="83" s="1"/>
  <c r="G9" i="27"/>
  <c r="E9" i="84" s="1"/>
  <c r="H9" i="27"/>
  <c r="E9" i="85" s="1"/>
  <c r="I9" i="27"/>
  <c r="E9" i="86" s="1"/>
  <c r="J9" i="27"/>
  <c r="E9" i="87" s="1"/>
  <c r="K9" i="27"/>
  <c r="E9" i="88" s="1"/>
  <c r="C9" i="27"/>
  <c r="C4" i="27"/>
  <c r="D4" i="27"/>
  <c r="E4" i="81" s="1"/>
  <c r="E4" i="27"/>
  <c r="E4" i="82" s="1"/>
  <c r="F4" i="27"/>
  <c r="E4" i="83" s="1"/>
  <c r="G4" i="27"/>
  <c r="E4" i="84" s="1"/>
  <c r="H4" i="27"/>
  <c r="E4" i="85" s="1"/>
  <c r="I4" i="27"/>
  <c r="E4" i="86" s="1"/>
  <c r="J4" i="27"/>
  <c r="E4" i="87" s="1"/>
  <c r="K4" i="27"/>
  <c r="E4" i="88" s="1"/>
  <c r="C5" i="27"/>
  <c r="D5" i="27"/>
  <c r="E5" i="81" s="1"/>
  <c r="E5" i="27"/>
  <c r="E5" i="82" s="1"/>
  <c r="F5" i="27"/>
  <c r="E5" i="83" s="1"/>
  <c r="G5" i="27"/>
  <c r="E5" i="84" s="1"/>
  <c r="H5" i="27"/>
  <c r="E5" i="85" s="1"/>
  <c r="I5" i="27"/>
  <c r="E5" i="86" s="1"/>
  <c r="J5" i="27"/>
  <c r="E5" i="87" s="1"/>
  <c r="K5" i="27"/>
  <c r="E5" i="88" s="1"/>
  <c r="C6" i="27"/>
  <c r="D6" i="27"/>
  <c r="E6" i="81" s="1"/>
  <c r="E6" i="27"/>
  <c r="E6" i="82" s="1"/>
  <c r="F6" i="27"/>
  <c r="E6" i="83" s="1"/>
  <c r="G6" i="27"/>
  <c r="E6" i="84" s="1"/>
  <c r="H6" i="27"/>
  <c r="E6" i="85" s="1"/>
  <c r="I6" i="27"/>
  <c r="E6" i="86" s="1"/>
  <c r="J6" i="27"/>
  <c r="E6" i="87" s="1"/>
  <c r="K6" i="27"/>
  <c r="E6" i="88" s="1"/>
  <c r="D3" i="27"/>
  <c r="E3" i="81" s="1"/>
  <c r="E3" i="27"/>
  <c r="E3" i="82" s="1"/>
  <c r="F3" i="27"/>
  <c r="E3" i="83" s="1"/>
  <c r="G3" i="27"/>
  <c r="E3" i="84" s="1"/>
  <c r="H3" i="27"/>
  <c r="E3" i="85" s="1"/>
  <c r="I3" i="27"/>
  <c r="E3" i="86" s="1"/>
  <c r="J3" i="27"/>
  <c r="E3" i="87" s="1"/>
  <c r="K3" i="27"/>
  <c r="E3" i="88" s="1"/>
  <c r="D8" i="81" l="1"/>
  <c r="H8" i="81"/>
  <c r="I8" i="81"/>
  <c r="D8" i="82"/>
  <c r="I8" i="82"/>
  <c r="C8" i="82"/>
  <c r="H20" i="82"/>
  <c r="H8" i="82" s="1"/>
  <c r="I8" i="83"/>
  <c r="H8" i="83"/>
  <c r="D8" i="83"/>
  <c r="C8" i="84"/>
  <c r="D8" i="84"/>
  <c r="I8" i="84"/>
  <c r="D8" i="85"/>
  <c r="I8" i="85"/>
  <c r="H8" i="85"/>
  <c r="D20" i="86"/>
  <c r="D8" i="86" s="1"/>
  <c r="H8" i="86"/>
  <c r="I8" i="86"/>
  <c r="D8" i="87"/>
  <c r="I8" i="87"/>
  <c r="H20" i="87"/>
  <c r="H8" i="87" s="1"/>
  <c r="H8" i="88"/>
  <c r="I8" i="88"/>
  <c r="E10" i="87"/>
  <c r="E22" i="83"/>
  <c r="E10" i="83"/>
  <c r="E7" i="84"/>
  <c r="E10" i="81"/>
  <c r="E22" i="81"/>
  <c r="E27" i="85"/>
  <c r="E14" i="87"/>
  <c r="E22" i="82"/>
  <c r="E27" i="87"/>
  <c r="E14" i="83"/>
  <c r="E10" i="84"/>
  <c r="E7" i="88"/>
  <c r="E27" i="88"/>
  <c r="E10" i="86"/>
  <c r="E22" i="85"/>
  <c r="E7" i="86"/>
  <c r="E14" i="82"/>
  <c r="E22" i="86"/>
  <c r="E20" i="86" s="1"/>
  <c r="E14" i="86"/>
  <c r="E14" i="85"/>
  <c r="E14" i="81"/>
  <c r="E10" i="88"/>
  <c r="E14" i="88"/>
  <c r="E22" i="88"/>
  <c r="E7" i="87"/>
  <c r="E22" i="87"/>
  <c r="E27" i="86"/>
  <c r="E7" i="85"/>
  <c r="E10" i="85"/>
  <c r="E27" i="84"/>
  <c r="E14" i="84"/>
  <c r="E22" i="84"/>
  <c r="E7" i="83"/>
  <c r="E27" i="83"/>
  <c r="E20" i="83" s="1"/>
  <c r="E7" i="82"/>
  <c r="E27" i="82"/>
  <c r="E10" i="82"/>
  <c r="E27" i="81"/>
  <c r="E7" i="81"/>
  <c r="K27" i="80"/>
  <c r="J27" i="80"/>
  <c r="I27" i="80"/>
  <c r="H27" i="80"/>
  <c r="G27" i="80"/>
  <c r="F27" i="80"/>
  <c r="E27" i="80"/>
  <c r="D27" i="80"/>
  <c r="C27" i="80"/>
  <c r="K22" i="80"/>
  <c r="K20" i="80" s="1"/>
  <c r="J22" i="80"/>
  <c r="I22" i="80"/>
  <c r="H22" i="80"/>
  <c r="G22" i="80"/>
  <c r="F22" i="80"/>
  <c r="E22" i="80"/>
  <c r="D22" i="80"/>
  <c r="D20" i="80" s="1"/>
  <c r="C22" i="80"/>
  <c r="K14" i="80"/>
  <c r="J14" i="80"/>
  <c r="I14" i="80"/>
  <c r="H14" i="80"/>
  <c r="G14" i="80"/>
  <c r="F14" i="80"/>
  <c r="E14" i="80"/>
  <c r="D14" i="80"/>
  <c r="C14" i="80"/>
  <c r="K10" i="80"/>
  <c r="J10" i="80"/>
  <c r="I10" i="80"/>
  <c r="H10" i="80"/>
  <c r="G10" i="80"/>
  <c r="F10" i="80"/>
  <c r="E10" i="80"/>
  <c r="D10" i="80"/>
  <c r="C10" i="80"/>
  <c r="K7" i="80"/>
  <c r="J7" i="80"/>
  <c r="I7" i="80"/>
  <c r="H7" i="80"/>
  <c r="G7" i="80"/>
  <c r="F7" i="80"/>
  <c r="E7" i="80"/>
  <c r="D7" i="80"/>
  <c r="C7" i="80"/>
  <c r="K27" i="79"/>
  <c r="J27" i="79"/>
  <c r="I27" i="79"/>
  <c r="H27" i="79"/>
  <c r="G27" i="79"/>
  <c r="F27" i="79"/>
  <c r="E27" i="79"/>
  <c r="D27" i="79"/>
  <c r="C27" i="79"/>
  <c r="K22" i="79"/>
  <c r="J22" i="79"/>
  <c r="J20" i="79" s="1"/>
  <c r="I22" i="79"/>
  <c r="I20" i="79" s="1"/>
  <c r="H22" i="79"/>
  <c r="H20" i="79" s="1"/>
  <c r="G22" i="79"/>
  <c r="F22" i="79"/>
  <c r="F20" i="79" s="1"/>
  <c r="E22" i="79"/>
  <c r="E20" i="79" s="1"/>
  <c r="D22" i="79"/>
  <c r="D20" i="79" s="1"/>
  <c r="C22" i="79"/>
  <c r="K14" i="79"/>
  <c r="J14" i="79"/>
  <c r="I14" i="79"/>
  <c r="H14" i="79"/>
  <c r="G14" i="79"/>
  <c r="F14" i="79"/>
  <c r="E14" i="79"/>
  <c r="D14" i="79"/>
  <c r="C14" i="79"/>
  <c r="K10" i="79"/>
  <c r="J10" i="79"/>
  <c r="I10" i="79"/>
  <c r="H10" i="79"/>
  <c r="G10" i="79"/>
  <c r="F10" i="79"/>
  <c r="E10" i="79"/>
  <c r="D10" i="79"/>
  <c r="C10" i="79"/>
  <c r="K7" i="79"/>
  <c r="J7" i="79"/>
  <c r="I7" i="79"/>
  <c r="H7" i="79"/>
  <c r="G7" i="79"/>
  <c r="F7" i="79"/>
  <c r="E7" i="79"/>
  <c r="D7" i="79"/>
  <c r="C7" i="79"/>
  <c r="K27" i="78"/>
  <c r="J27" i="78"/>
  <c r="I27" i="78"/>
  <c r="H27" i="78"/>
  <c r="G27" i="78"/>
  <c r="F27" i="78"/>
  <c r="E27" i="78"/>
  <c r="D27" i="78"/>
  <c r="C27" i="78"/>
  <c r="K22" i="78"/>
  <c r="J22" i="78"/>
  <c r="J20" i="78" s="1"/>
  <c r="I22" i="78"/>
  <c r="H22" i="78"/>
  <c r="G22" i="78"/>
  <c r="F22" i="78"/>
  <c r="E22" i="78"/>
  <c r="D22" i="78"/>
  <c r="C22" i="78"/>
  <c r="K14" i="78"/>
  <c r="J14" i="78"/>
  <c r="I14" i="78"/>
  <c r="H14" i="78"/>
  <c r="G14" i="78"/>
  <c r="F14" i="78"/>
  <c r="E14" i="78"/>
  <c r="D14" i="78"/>
  <c r="C14" i="78"/>
  <c r="K10" i="78"/>
  <c r="J10" i="78"/>
  <c r="I10" i="78"/>
  <c r="H10" i="78"/>
  <c r="G10" i="78"/>
  <c r="F10" i="78"/>
  <c r="E10" i="78"/>
  <c r="D10" i="78"/>
  <c r="C10" i="78"/>
  <c r="K7" i="78"/>
  <c r="J7" i="78"/>
  <c r="I7" i="78"/>
  <c r="H7" i="78"/>
  <c r="G7" i="78"/>
  <c r="F7" i="78"/>
  <c r="E7" i="78"/>
  <c r="D7" i="78"/>
  <c r="C7" i="78"/>
  <c r="K27" i="77"/>
  <c r="J27" i="77"/>
  <c r="I27" i="77"/>
  <c r="H27" i="77"/>
  <c r="G27" i="77"/>
  <c r="F27" i="77"/>
  <c r="E27" i="77"/>
  <c r="D27" i="77"/>
  <c r="C27" i="77"/>
  <c r="K22" i="77"/>
  <c r="J22" i="77"/>
  <c r="J20" i="77" s="1"/>
  <c r="I22" i="77"/>
  <c r="I20" i="77" s="1"/>
  <c r="H22" i="77"/>
  <c r="G22" i="77"/>
  <c r="G20" i="77" s="1"/>
  <c r="F22" i="77"/>
  <c r="E22" i="77"/>
  <c r="D22" i="77"/>
  <c r="C22" i="77"/>
  <c r="K14" i="77"/>
  <c r="J14" i="77"/>
  <c r="I14" i="77"/>
  <c r="H14" i="77"/>
  <c r="G14" i="77"/>
  <c r="F14" i="77"/>
  <c r="E14" i="77"/>
  <c r="D14" i="77"/>
  <c r="C14" i="77"/>
  <c r="K10" i="77"/>
  <c r="J10" i="77"/>
  <c r="I10" i="77"/>
  <c r="H10" i="77"/>
  <c r="G10" i="77"/>
  <c r="F10" i="77"/>
  <c r="E10" i="77"/>
  <c r="D10" i="77"/>
  <c r="C10" i="77"/>
  <c r="K7" i="77"/>
  <c r="J7" i="77"/>
  <c r="I7" i="77"/>
  <c r="H7" i="77"/>
  <c r="G7" i="77"/>
  <c r="F7" i="77"/>
  <c r="E7" i="77"/>
  <c r="D7" i="77"/>
  <c r="C7" i="77"/>
  <c r="K35" i="76"/>
  <c r="G35" i="88" s="1"/>
  <c r="J35" i="76"/>
  <c r="G35" i="87" s="1"/>
  <c r="I35" i="76"/>
  <c r="G35" i="86" s="1"/>
  <c r="H35" i="76"/>
  <c r="G35" i="85" s="1"/>
  <c r="G35" i="76"/>
  <c r="G35" i="84" s="1"/>
  <c r="F35" i="76"/>
  <c r="G35" i="83" s="1"/>
  <c r="E35" i="76"/>
  <c r="G35" i="82" s="1"/>
  <c r="D35" i="76"/>
  <c r="G35" i="81" s="1"/>
  <c r="K34" i="76"/>
  <c r="G34" i="88" s="1"/>
  <c r="J34" i="76"/>
  <c r="G34" i="87" s="1"/>
  <c r="I34" i="76"/>
  <c r="G34" i="86" s="1"/>
  <c r="H34" i="76"/>
  <c r="G34" i="85" s="1"/>
  <c r="G34" i="76"/>
  <c r="G34" i="84" s="1"/>
  <c r="F34" i="76"/>
  <c r="G34" i="83" s="1"/>
  <c r="E34" i="76"/>
  <c r="G34" i="82" s="1"/>
  <c r="D34" i="76"/>
  <c r="G34" i="81" s="1"/>
  <c r="K33" i="76"/>
  <c r="G33" i="88" s="1"/>
  <c r="J33" i="76"/>
  <c r="G33" i="87" s="1"/>
  <c r="I33" i="76"/>
  <c r="G33" i="86" s="1"/>
  <c r="H33" i="76"/>
  <c r="G33" i="85" s="1"/>
  <c r="G33" i="76"/>
  <c r="G33" i="84" s="1"/>
  <c r="F33" i="76"/>
  <c r="G33" i="83" s="1"/>
  <c r="E33" i="76"/>
  <c r="G33" i="82" s="1"/>
  <c r="D33" i="76"/>
  <c r="G33" i="81" s="1"/>
  <c r="K32" i="76"/>
  <c r="G32" i="88" s="1"/>
  <c r="J32" i="76"/>
  <c r="G32" i="87" s="1"/>
  <c r="I32" i="76"/>
  <c r="G32" i="86" s="1"/>
  <c r="H32" i="76"/>
  <c r="G32" i="85" s="1"/>
  <c r="G32" i="76"/>
  <c r="G32" i="84" s="1"/>
  <c r="F32" i="76"/>
  <c r="G32" i="83" s="1"/>
  <c r="E32" i="76"/>
  <c r="G32" i="82" s="1"/>
  <c r="D32" i="76"/>
  <c r="G32" i="81" s="1"/>
  <c r="K31" i="76"/>
  <c r="G31" i="88" s="1"/>
  <c r="J31" i="76"/>
  <c r="G31" i="87" s="1"/>
  <c r="I31" i="76"/>
  <c r="G31" i="86" s="1"/>
  <c r="H31" i="76"/>
  <c r="G31" i="85" s="1"/>
  <c r="G31" i="76"/>
  <c r="G31" i="84" s="1"/>
  <c r="F31" i="76"/>
  <c r="G31" i="83" s="1"/>
  <c r="E31" i="76"/>
  <c r="G31" i="82" s="1"/>
  <c r="D31" i="76"/>
  <c r="G31" i="81" s="1"/>
  <c r="K30" i="76"/>
  <c r="G30" i="88" s="1"/>
  <c r="J30" i="76"/>
  <c r="G30" i="87" s="1"/>
  <c r="I30" i="76"/>
  <c r="G30" i="86" s="1"/>
  <c r="H30" i="76"/>
  <c r="G30" i="85" s="1"/>
  <c r="G30" i="76"/>
  <c r="G30" i="84" s="1"/>
  <c r="F30" i="76"/>
  <c r="G30" i="83" s="1"/>
  <c r="E30" i="76"/>
  <c r="G30" i="82" s="1"/>
  <c r="D30" i="76"/>
  <c r="G30" i="81" s="1"/>
  <c r="K29" i="76"/>
  <c r="G29" i="88" s="1"/>
  <c r="J29" i="76"/>
  <c r="G29" i="87" s="1"/>
  <c r="I29" i="76"/>
  <c r="G29" i="86" s="1"/>
  <c r="H29" i="76"/>
  <c r="G29" i="85" s="1"/>
  <c r="G29" i="76"/>
  <c r="G29" i="84" s="1"/>
  <c r="F29" i="76"/>
  <c r="G29" i="83" s="1"/>
  <c r="E29" i="76"/>
  <c r="G29" i="82" s="1"/>
  <c r="D29" i="76"/>
  <c r="G29" i="81" s="1"/>
  <c r="K28" i="76"/>
  <c r="G28" i="88" s="1"/>
  <c r="G27" i="88" s="1"/>
  <c r="J28" i="76"/>
  <c r="I28" i="76"/>
  <c r="G28" i="86" s="1"/>
  <c r="G27" i="86" s="1"/>
  <c r="H28" i="76"/>
  <c r="G28" i="85" s="1"/>
  <c r="G27" i="85" s="1"/>
  <c r="G28" i="76"/>
  <c r="F28" i="76"/>
  <c r="E28" i="76"/>
  <c r="D28" i="76"/>
  <c r="G28" i="81" s="1"/>
  <c r="G27" i="81" s="1"/>
  <c r="C35" i="76"/>
  <c r="G35" i="65" s="1"/>
  <c r="C34" i="76"/>
  <c r="G34" i="65" s="1"/>
  <c r="C33" i="76"/>
  <c r="G33" i="65" s="1"/>
  <c r="C32" i="76"/>
  <c r="G32" i="65" s="1"/>
  <c r="C31" i="76"/>
  <c r="G31" i="65" s="1"/>
  <c r="C30" i="76"/>
  <c r="G30" i="65" s="1"/>
  <c r="C29" i="76"/>
  <c r="G29" i="65" s="1"/>
  <c r="C28" i="76"/>
  <c r="D23" i="76"/>
  <c r="G23" i="81" s="1"/>
  <c r="E23" i="76"/>
  <c r="G23" i="82" s="1"/>
  <c r="F23" i="76"/>
  <c r="G23" i="83" s="1"/>
  <c r="G23" i="76"/>
  <c r="G23" i="84" s="1"/>
  <c r="H23" i="76"/>
  <c r="I23" i="76"/>
  <c r="J23" i="76"/>
  <c r="K23" i="76"/>
  <c r="G23" i="88" s="1"/>
  <c r="G22" i="88" s="1"/>
  <c r="D24" i="76"/>
  <c r="G24" i="81" s="1"/>
  <c r="E24" i="76"/>
  <c r="G24" i="82" s="1"/>
  <c r="F24" i="76"/>
  <c r="G24" i="83" s="1"/>
  <c r="G24" i="76"/>
  <c r="G24" i="84" s="1"/>
  <c r="H24" i="76"/>
  <c r="G24" i="85" s="1"/>
  <c r="I24" i="76"/>
  <c r="G24" i="86" s="1"/>
  <c r="J24" i="76"/>
  <c r="G24" i="87" s="1"/>
  <c r="K24" i="76"/>
  <c r="G24" i="88" s="1"/>
  <c r="D25" i="76"/>
  <c r="G25" i="81" s="1"/>
  <c r="G22" i="81" s="1"/>
  <c r="E25" i="76"/>
  <c r="G25" i="82" s="1"/>
  <c r="G22" i="82" s="1"/>
  <c r="F25" i="76"/>
  <c r="G25" i="83" s="1"/>
  <c r="G25" i="76"/>
  <c r="G25" i="84" s="1"/>
  <c r="H25" i="76"/>
  <c r="G25" i="85" s="1"/>
  <c r="I25" i="76"/>
  <c r="G25" i="86" s="1"/>
  <c r="J25" i="76"/>
  <c r="G25" i="87" s="1"/>
  <c r="K25" i="76"/>
  <c r="G25" i="88" s="1"/>
  <c r="D26" i="76"/>
  <c r="G26" i="81" s="1"/>
  <c r="E26" i="76"/>
  <c r="G26" i="82" s="1"/>
  <c r="F26" i="76"/>
  <c r="G26" i="83" s="1"/>
  <c r="G26" i="76"/>
  <c r="G26" i="84" s="1"/>
  <c r="H26" i="76"/>
  <c r="G26" i="85" s="1"/>
  <c r="I26" i="76"/>
  <c r="G26" i="86" s="1"/>
  <c r="J26" i="76"/>
  <c r="G26" i="87" s="1"/>
  <c r="K26" i="76"/>
  <c r="G26" i="88" s="1"/>
  <c r="C24" i="76"/>
  <c r="G24" i="65" s="1"/>
  <c r="C25" i="76"/>
  <c r="G25" i="65" s="1"/>
  <c r="C26" i="76"/>
  <c r="G26" i="65" s="1"/>
  <c r="C23" i="76"/>
  <c r="G23" i="65" s="1"/>
  <c r="D21" i="76"/>
  <c r="G21" i="81" s="1"/>
  <c r="E21" i="76"/>
  <c r="G21" i="82" s="1"/>
  <c r="F21" i="76"/>
  <c r="G21" i="83" s="1"/>
  <c r="G21" i="76"/>
  <c r="G21" i="84" s="1"/>
  <c r="H21" i="76"/>
  <c r="G21" i="85" s="1"/>
  <c r="I21" i="76"/>
  <c r="G21" i="86" s="1"/>
  <c r="J21" i="76"/>
  <c r="G21" i="87" s="1"/>
  <c r="K21" i="76"/>
  <c r="G21" i="88" s="1"/>
  <c r="C21" i="76"/>
  <c r="G21" i="65" s="1"/>
  <c r="K19" i="76"/>
  <c r="G19" i="88" s="1"/>
  <c r="J19" i="76"/>
  <c r="G19" i="87" s="1"/>
  <c r="I19" i="76"/>
  <c r="G19" i="86" s="1"/>
  <c r="H19" i="76"/>
  <c r="G19" i="85" s="1"/>
  <c r="G19" i="76"/>
  <c r="G19" i="84" s="1"/>
  <c r="F19" i="76"/>
  <c r="G19" i="83" s="1"/>
  <c r="E19" i="76"/>
  <c r="G19" i="82" s="1"/>
  <c r="D19" i="76"/>
  <c r="G19" i="81" s="1"/>
  <c r="C19" i="76"/>
  <c r="G19" i="65" s="1"/>
  <c r="K18" i="76"/>
  <c r="G18" i="88" s="1"/>
  <c r="J18" i="76"/>
  <c r="G18" i="87" s="1"/>
  <c r="I18" i="76"/>
  <c r="G18" i="86" s="1"/>
  <c r="H18" i="76"/>
  <c r="G18" i="85" s="1"/>
  <c r="G18" i="76"/>
  <c r="G18" i="84" s="1"/>
  <c r="F18" i="76"/>
  <c r="G18" i="83" s="1"/>
  <c r="E18" i="76"/>
  <c r="G18" i="82" s="1"/>
  <c r="D18" i="76"/>
  <c r="G18" i="81" s="1"/>
  <c r="C18" i="76"/>
  <c r="G18" i="65" s="1"/>
  <c r="K17" i="76"/>
  <c r="G17" i="88" s="1"/>
  <c r="J17" i="76"/>
  <c r="G17" i="87" s="1"/>
  <c r="I17" i="76"/>
  <c r="G17" i="86" s="1"/>
  <c r="H17" i="76"/>
  <c r="G17" i="85" s="1"/>
  <c r="G17" i="76"/>
  <c r="G17" i="84" s="1"/>
  <c r="F17" i="76"/>
  <c r="G17" i="83" s="1"/>
  <c r="E17" i="76"/>
  <c r="G17" i="82" s="1"/>
  <c r="D17" i="76"/>
  <c r="G17" i="81" s="1"/>
  <c r="C17" i="76"/>
  <c r="G17" i="65" s="1"/>
  <c r="K16" i="76"/>
  <c r="G16" i="88" s="1"/>
  <c r="J16" i="76"/>
  <c r="G16" i="87" s="1"/>
  <c r="I16" i="76"/>
  <c r="G16" i="86" s="1"/>
  <c r="H16" i="76"/>
  <c r="G16" i="85" s="1"/>
  <c r="G16" i="76"/>
  <c r="G16" i="84" s="1"/>
  <c r="F16" i="76"/>
  <c r="G16" i="83" s="1"/>
  <c r="E16" i="76"/>
  <c r="D16" i="76"/>
  <c r="G16" i="81" s="1"/>
  <c r="C16" i="76"/>
  <c r="G16" i="65" s="1"/>
  <c r="K15" i="76"/>
  <c r="J15" i="76"/>
  <c r="I15" i="76"/>
  <c r="G15" i="86" s="1"/>
  <c r="H15" i="76"/>
  <c r="G15" i="76"/>
  <c r="F15" i="76"/>
  <c r="E15" i="76"/>
  <c r="G15" i="82" s="1"/>
  <c r="D15" i="76"/>
  <c r="G15" i="81" s="1"/>
  <c r="G14" i="81" s="1"/>
  <c r="C15" i="76"/>
  <c r="D11" i="76"/>
  <c r="G11" i="81" s="1"/>
  <c r="E11" i="76"/>
  <c r="G11" i="82" s="1"/>
  <c r="F11" i="76"/>
  <c r="G11" i="76"/>
  <c r="G11" i="84" s="1"/>
  <c r="H11" i="76"/>
  <c r="I11" i="76"/>
  <c r="J11" i="76"/>
  <c r="K11" i="76"/>
  <c r="G11" i="88" s="1"/>
  <c r="D12" i="76"/>
  <c r="G12" i="81" s="1"/>
  <c r="E12" i="76"/>
  <c r="G12" i="82" s="1"/>
  <c r="F12" i="76"/>
  <c r="G12" i="83" s="1"/>
  <c r="G12" i="76"/>
  <c r="G12" i="84" s="1"/>
  <c r="H12" i="76"/>
  <c r="G12" i="85" s="1"/>
  <c r="I12" i="76"/>
  <c r="G12" i="86" s="1"/>
  <c r="J12" i="76"/>
  <c r="G12" i="87" s="1"/>
  <c r="K12" i="76"/>
  <c r="G12" i="88" s="1"/>
  <c r="D13" i="76"/>
  <c r="G13" i="81" s="1"/>
  <c r="E13" i="76"/>
  <c r="G13" i="82" s="1"/>
  <c r="F13" i="76"/>
  <c r="G13" i="83" s="1"/>
  <c r="G13" i="76"/>
  <c r="G13" i="84" s="1"/>
  <c r="H13" i="76"/>
  <c r="G13" i="85" s="1"/>
  <c r="I13" i="76"/>
  <c r="G13" i="86" s="1"/>
  <c r="J13" i="76"/>
  <c r="G13" i="87" s="1"/>
  <c r="K13" i="76"/>
  <c r="G13" i="88" s="1"/>
  <c r="C12" i="76"/>
  <c r="G12" i="65" s="1"/>
  <c r="C13" i="76"/>
  <c r="G13" i="65" s="1"/>
  <c r="G10" i="65" s="1"/>
  <c r="C11" i="76"/>
  <c r="G11" i="65" s="1"/>
  <c r="D9" i="76"/>
  <c r="G9" i="81" s="1"/>
  <c r="E9" i="76"/>
  <c r="G9" i="82" s="1"/>
  <c r="F9" i="76"/>
  <c r="G9" i="83" s="1"/>
  <c r="G9" i="76"/>
  <c r="G9" i="84" s="1"/>
  <c r="H9" i="76"/>
  <c r="G9" i="85" s="1"/>
  <c r="I9" i="76"/>
  <c r="G9" i="86" s="1"/>
  <c r="J9" i="76"/>
  <c r="G9" i="87" s="1"/>
  <c r="K9" i="76"/>
  <c r="G9" i="88" s="1"/>
  <c r="C9" i="76"/>
  <c r="G9" i="65" s="1"/>
  <c r="C4" i="76"/>
  <c r="G4" i="65" s="1"/>
  <c r="D4" i="76"/>
  <c r="G4" i="81" s="1"/>
  <c r="E4" i="76"/>
  <c r="G4" i="82" s="1"/>
  <c r="F4" i="76"/>
  <c r="G4" i="83" s="1"/>
  <c r="G4" i="76"/>
  <c r="G4" i="84" s="1"/>
  <c r="H4" i="76"/>
  <c r="G4" i="85" s="1"/>
  <c r="I4" i="76"/>
  <c r="G4" i="86" s="1"/>
  <c r="J4" i="76"/>
  <c r="G4" i="87" s="1"/>
  <c r="K4" i="76"/>
  <c r="G4" i="88" s="1"/>
  <c r="C5" i="76"/>
  <c r="G5" i="65" s="1"/>
  <c r="D5" i="76"/>
  <c r="G5" i="81" s="1"/>
  <c r="E5" i="76"/>
  <c r="G5" i="82" s="1"/>
  <c r="F5" i="76"/>
  <c r="G5" i="76"/>
  <c r="G5" i="84" s="1"/>
  <c r="H5" i="76"/>
  <c r="G5" i="85" s="1"/>
  <c r="I5" i="76"/>
  <c r="J5" i="76"/>
  <c r="G5" i="87" s="1"/>
  <c r="K5" i="76"/>
  <c r="G5" i="88" s="1"/>
  <c r="C6" i="76"/>
  <c r="G6" i="65" s="1"/>
  <c r="D6" i="76"/>
  <c r="G6" i="81" s="1"/>
  <c r="E6" i="76"/>
  <c r="F6" i="76"/>
  <c r="G6" i="83" s="1"/>
  <c r="G6" i="76"/>
  <c r="G6" i="84" s="1"/>
  <c r="H6" i="76"/>
  <c r="G6" i="85" s="1"/>
  <c r="I6" i="76"/>
  <c r="G6" i="86" s="1"/>
  <c r="J6" i="76"/>
  <c r="G6" i="87" s="1"/>
  <c r="K6" i="76"/>
  <c r="G6" i="88" s="1"/>
  <c r="D3" i="76"/>
  <c r="G3" i="81" s="1"/>
  <c r="G7" i="81" s="1"/>
  <c r="E3" i="76"/>
  <c r="G3" i="82" s="1"/>
  <c r="F3" i="76"/>
  <c r="G3" i="83" s="1"/>
  <c r="G3" i="76"/>
  <c r="G3" i="84" s="1"/>
  <c r="H3" i="76"/>
  <c r="I3" i="76"/>
  <c r="G3" i="86" s="1"/>
  <c r="J3" i="76"/>
  <c r="G3" i="87" s="1"/>
  <c r="K3" i="76"/>
  <c r="G3" i="88" s="1"/>
  <c r="C3" i="76"/>
  <c r="G3" i="65" s="1"/>
  <c r="D27" i="65"/>
  <c r="D20" i="65" s="1"/>
  <c r="H27" i="65"/>
  <c r="I27" i="65"/>
  <c r="D22" i="65"/>
  <c r="H22" i="65"/>
  <c r="I22" i="65"/>
  <c r="I20" i="65" s="1"/>
  <c r="D14" i="65"/>
  <c r="H14" i="65"/>
  <c r="I14" i="65"/>
  <c r="D10" i="65"/>
  <c r="H10" i="65"/>
  <c r="I10" i="65"/>
  <c r="E34" i="65"/>
  <c r="C34" i="43"/>
  <c r="J34" i="65" s="1"/>
  <c r="D34" i="43"/>
  <c r="J34" i="81" s="1"/>
  <c r="E34" i="43"/>
  <c r="J34" i="82" s="1"/>
  <c r="F34" i="43"/>
  <c r="J34" i="83" s="1"/>
  <c r="G34" i="43"/>
  <c r="J34" i="84" s="1"/>
  <c r="H34" i="43"/>
  <c r="J34" i="85" s="1"/>
  <c r="I34" i="43"/>
  <c r="J34" i="86" s="1"/>
  <c r="J34" i="43"/>
  <c r="J34" i="87" s="1"/>
  <c r="K34" i="43"/>
  <c r="J34" i="88" s="1"/>
  <c r="C34" i="74"/>
  <c r="F34" i="65" s="1"/>
  <c r="D34" i="74"/>
  <c r="F34" i="81" s="1"/>
  <c r="E34" i="74"/>
  <c r="F34" i="82" s="1"/>
  <c r="F34" i="74"/>
  <c r="F34" i="83" s="1"/>
  <c r="G34" i="74"/>
  <c r="F34" i="84" s="1"/>
  <c r="H34" i="74"/>
  <c r="F34" i="85" s="1"/>
  <c r="I34" i="74"/>
  <c r="F34" i="86" s="1"/>
  <c r="J34" i="74"/>
  <c r="F34" i="87" s="1"/>
  <c r="K34" i="74"/>
  <c r="F34" i="88" s="1"/>
  <c r="K27" i="76"/>
  <c r="I27" i="76"/>
  <c r="H27" i="76"/>
  <c r="D27" i="76"/>
  <c r="K22" i="76"/>
  <c r="F22" i="76"/>
  <c r="E22" i="76"/>
  <c r="D22" i="76"/>
  <c r="I14" i="76"/>
  <c r="D14" i="76"/>
  <c r="K10" i="76"/>
  <c r="G10" i="76"/>
  <c r="E10" i="76"/>
  <c r="C7" i="76"/>
  <c r="C23" i="43"/>
  <c r="D23" i="43"/>
  <c r="J23" i="81" s="1"/>
  <c r="E23" i="43"/>
  <c r="J23" i="82" s="1"/>
  <c r="F23" i="43"/>
  <c r="J23" i="83" s="1"/>
  <c r="G23" i="43"/>
  <c r="J23" i="84" s="1"/>
  <c r="H23" i="43"/>
  <c r="J23" i="85" s="1"/>
  <c r="I23" i="43"/>
  <c r="J23" i="86" s="1"/>
  <c r="J23" i="43"/>
  <c r="J23" i="87" s="1"/>
  <c r="K23" i="43"/>
  <c r="J23" i="88" s="1"/>
  <c r="C24" i="43"/>
  <c r="J24" i="65" s="1"/>
  <c r="D24" i="43"/>
  <c r="J24" i="81" s="1"/>
  <c r="E24" i="43"/>
  <c r="J24" i="82" s="1"/>
  <c r="F24" i="43"/>
  <c r="J24" i="83" s="1"/>
  <c r="G24" i="43"/>
  <c r="J24" i="84" s="1"/>
  <c r="H24" i="43"/>
  <c r="J24" i="85" s="1"/>
  <c r="I24" i="43"/>
  <c r="J24" i="86" s="1"/>
  <c r="J24" i="43"/>
  <c r="J24" i="87" s="1"/>
  <c r="K24" i="43"/>
  <c r="J24" i="88" s="1"/>
  <c r="C25" i="43"/>
  <c r="J25" i="65" s="1"/>
  <c r="D25" i="43"/>
  <c r="J25" i="81" s="1"/>
  <c r="E25" i="43"/>
  <c r="J25" i="82" s="1"/>
  <c r="F25" i="43"/>
  <c r="J25" i="83" s="1"/>
  <c r="G25" i="43"/>
  <c r="J25" i="84" s="1"/>
  <c r="H25" i="43"/>
  <c r="J25" i="85" s="1"/>
  <c r="I25" i="43"/>
  <c r="J25" i="86" s="1"/>
  <c r="J25" i="43"/>
  <c r="J25" i="87" s="1"/>
  <c r="K25" i="43"/>
  <c r="J25" i="88" s="1"/>
  <c r="C26" i="43"/>
  <c r="J26" i="65" s="1"/>
  <c r="D26" i="43"/>
  <c r="J26" i="81" s="1"/>
  <c r="E26" i="43"/>
  <c r="J26" i="82" s="1"/>
  <c r="F26" i="43"/>
  <c r="J26" i="83" s="1"/>
  <c r="G26" i="43"/>
  <c r="J26" i="84" s="1"/>
  <c r="H26" i="43"/>
  <c r="J26" i="85" s="1"/>
  <c r="I26" i="43"/>
  <c r="J26" i="86" s="1"/>
  <c r="J26" i="43"/>
  <c r="J26" i="87" s="1"/>
  <c r="K26" i="43"/>
  <c r="J26" i="88" s="1"/>
  <c r="C28" i="43"/>
  <c r="J28" i="65" s="1"/>
  <c r="D28" i="43"/>
  <c r="J28" i="81" s="1"/>
  <c r="E28" i="43"/>
  <c r="J28" i="82" s="1"/>
  <c r="F28" i="43"/>
  <c r="J28" i="83" s="1"/>
  <c r="G28" i="43"/>
  <c r="J28" i="84" s="1"/>
  <c r="H28" i="43"/>
  <c r="J28" i="85" s="1"/>
  <c r="I28" i="43"/>
  <c r="J28" i="86" s="1"/>
  <c r="J28" i="43"/>
  <c r="J28" i="87" s="1"/>
  <c r="K28" i="43"/>
  <c r="J28" i="88" s="1"/>
  <c r="C32" i="43"/>
  <c r="D32" i="43"/>
  <c r="J32" i="81" s="1"/>
  <c r="E32" i="43"/>
  <c r="J32" i="82" s="1"/>
  <c r="F32" i="43"/>
  <c r="J32" i="83" s="1"/>
  <c r="G32" i="43"/>
  <c r="J32" i="84" s="1"/>
  <c r="H32" i="43"/>
  <c r="J32" i="85" s="1"/>
  <c r="I32" i="43"/>
  <c r="J32" i="86" s="1"/>
  <c r="J32" i="43"/>
  <c r="J32" i="87" s="1"/>
  <c r="K32" i="43"/>
  <c r="J32" i="88" s="1"/>
  <c r="K33" i="43"/>
  <c r="J33" i="88" s="1"/>
  <c r="J33" i="43"/>
  <c r="J33" i="87" s="1"/>
  <c r="I33" i="43"/>
  <c r="J33" i="86" s="1"/>
  <c r="H33" i="43"/>
  <c r="J33" i="85" s="1"/>
  <c r="G33" i="43"/>
  <c r="J33" i="84" s="1"/>
  <c r="F33" i="43"/>
  <c r="J33" i="83" s="1"/>
  <c r="E33" i="43"/>
  <c r="J33" i="82" s="1"/>
  <c r="D33" i="43"/>
  <c r="J33" i="81" s="1"/>
  <c r="C33" i="43"/>
  <c r="J33" i="65" s="1"/>
  <c r="C18" i="43"/>
  <c r="J18" i="65" s="1"/>
  <c r="D18" i="43"/>
  <c r="J18" i="81" s="1"/>
  <c r="E18" i="43"/>
  <c r="J18" i="82" s="1"/>
  <c r="F18" i="43"/>
  <c r="J18" i="83" s="1"/>
  <c r="G18" i="43"/>
  <c r="J18" i="84" s="1"/>
  <c r="H18" i="43"/>
  <c r="J18" i="85" s="1"/>
  <c r="I18" i="43"/>
  <c r="J18" i="86" s="1"/>
  <c r="J18" i="43"/>
  <c r="J18" i="87" s="1"/>
  <c r="K18" i="43"/>
  <c r="J18" i="88" s="1"/>
  <c r="C19" i="43"/>
  <c r="J19" i="65" s="1"/>
  <c r="C34" i="45"/>
  <c r="K34" i="65" s="1"/>
  <c r="D34" i="45"/>
  <c r="K34" i="81" s="1"/>
  <c r="E34" i="45"/>
  <c r="K34" i="82" s="1"/>
  <c r="F34" i="45"/>
  <c r="K34" i="83" s="1"/>
  <c r="G34" i="45"/>
  <c r="K34" i="84" s="1"/>
  <c r="H34" i="45"/>
  <c r="K34" i="85" s="1"/>
  <c r="I34" i="45"/>
  <c r="K34" i="86" s="1"/>
  <c r="J34" i="45"/>
  <c r="K34" i="87" s="1"/>
  <c r="K34" i="45"/>
  <c r="K34" i="88" s="1"/>
  <c r="D33" i="45"/>
  <c r="K33" i="81" s="1"/>
  <c r="E33" i="45"/>
  <c r="K33" i="82" s="1"/>
  <c r="F33" i="45"/>
  <c r="K33" i="83" s="1"/>
  <c r="G33" i="45"/>
  <c r="K33" i="84" s="1"/>
  <c r="H33" i="45"/>
  <c r="K33" i="85" s="1"/>
  <c r="I33" i="45"/>
  <c r="K33" i="86" s="1"/>
  <c r="J33" i="45"/>
  <c r="K33" i="87" s="1"/>
  <c r="K33" i="45"/>
  <c r="K33" i="88" s="1"/>
  <c r="K3" i="74"/>
  <c r="F3" i="88" s="1"/>
  <c r="K4" i="74"/>
  <c r="F4" i="88" s="1"/>
  <c r="K5" i="74"/>
  <c r="F5" i="88" s="1"/>
  <c r="K6" i="74"/>
  <c r="F6" i="88" s="1"/>
  <c r="K9" i="74"/>
  <c r="F9" i="88" s="1"/>
  <c r="K11" i="74"/>
  <c r="F11" i="88" s="1"/>
  <c r="K12" i="74"/>
  <c r="F12" i="88" s="1"/>
  <c r="K13" i="74"/>
  <c r="F13" i="88" s="1"/>
  <c r="K15" i="74"/>
  <c r="F15" i="88" s="1"/>
  <c r="K16" i="74"/>
  <c r="F16" i="88" s="1"/>
  <c r="K17" i="74"/>
  <c r="F17" i="88" s="1"/>
  <c r="K18" i="74"/>
  <c r="F18" i="88" s="1"/>
  <c r="K19" i="74"/>
  <c r="F19" i="88" s="1"/>
  <c r="K21" i="74"/>
  <c r="F21" i="88" s="1"/>
  <c r="K23" i="74"/>
  <c r="F23" i="88" s="1"/>
  <c r="K24" i="74"/>
  <c r="F24" i="88" s="1"/>
  <c r="K25" i="74"/>
  <c r="F25" i="88" s="1"/>
  <c r="K26" i="74"/>
  <c r="F26" i="88" s="1"/>
  <c r="K28" i="74"/>
  <c r="F28" i="88" s="1"/>
  <c r="K29" i="74"/>
  <c r="F29" i="88" s="1"/>
  <c r="K30" i="74"/>
  <c r="F30" i="88" s="1"/>
  <c r="K31" i="74"/>
  <c r="F31" i="88" s="1"/>
  <c r="K32" i="74"/>
  <c r="F32" i="88" s="1"/>
  <c r="K33" i="74"/>
  <c r="F33" i="88" s="1"/>
  <c r="K35" i="74"/>
  <c r="F35" i="88" s="1"/>
  <c r="C4" i="74"/>
  <c r="F4" i="65" s="1"/>
  <c r="D4" i="74"/>
  <c r="F4" i="81" s="1"/>
  <c r="E4" i="74"/>
  <c r="F4" i="82" s="1"/>
  <c r="F4" i="74"/>
  <c r="F4" i="83" s="1"/>
  <c r="G4" i="74"/>
  <c r="F4" i="84" s="1"/>
  <c r="H4" i="74"/>
  <c r="F4" i="85" s="1"/>
  <c r="I4" i="74"/>
  <c r="F4" i="86" s="1"/>
  <c r="J4" i="74"/>
  <c r="F4" i="87" s="1"/>
  <c r="C5" i="74"/>
  <c r="F5" i="65" s="1"/>
  <c r="D5" i="74"/>
  <c r="F5" i="81" s="1"/>
  <c r="E5" i="74"/>
  <c r="F5" i="82" s="1"/>
  <c r="F5" i="74"/>
  <c r="F5" i="83" s="1"/>
  <c r="G5" i="74"/>
  <c r="F5" i="84" s="1"/>
  <c r="H5" i="74"/>
  <c r="F5" i="85" s="1"/>
  <c r="I5" i="74"/>
  <c r="F5" i="86" s="1"/>
  <c r="J5" i="74"/>
  <c r="F5" i="87" s="1"/>
  <c r="C6" i="74"/>
  <c r="F6" i="65" s="1"/>
  <c r="D6" i="74"/>
  <c r="F6" i="81" s="1"/>
  <c r="E6" i="74"/>
  <c r="F6" i="82" s="1"/>
  <c r="F6" i="74"/>
  <c r="F6" i="83" s="1"/>
  <c r="G6" i="74"/>
  <c r="F6" i="84" s="1"/>
  <c r="H6" i="74"/>
  <c r="F6" i="85" s="1"/>
  <c r="I6" i="74"/>
  <c r="F6" i="86" s="1"/>
  <c r="J6" i="74"/>
  <c r="F6" i="87" s="1"/>
  <c r="C9" i="74"/>
  <c r="F9" i="65" s="1"/>
  <c r="D9" i="74"/>
  <c r="F9" i="81" s="1"/>
  <c r="E9" i="74"/>
  <c r="F9" i="82" s="1"/>
  <c r="F9" i="74"/>
  <c r="F9" i="83" s="1"/>
  <c r="G9" i="74"/>
  <c r="F9" i="84" s="1"/>
  <c r="H9" i="74"/>
  <c r="F9" i="85" s="1"/>
  <c r="I9" i="74"/>
  <c r="F9" i="86" s="1"/>
  <c r="J9" i="74"/>
  <c r="F9" i="87" s="1"/>
  <c r="C11" i="74"/>
  <c r="F11" i="65" s="1"/>
  <c r="D11" i="74"/>
  <c r="F11" i="81" s="1"/>
  <c r="E11" i="74"/>
  <c r="F11" i="82" s="1"/>
  <c r="F11" i="74"/>
  <c r="F11" i="83" s="1"/>
  <c r="G11" i="74"/>
  <c r="F11" i="84" s="1"/>
  <c r="H11" i="74"/>
  <c r="F11" i="85" s="1"/>
  <c r="I11" i="74"/>
  <c r="F11" i="86" s="1"/>
  <c r="J11" i="74"/>
  <c r="F11" i="87" s="1"/>
  <c r="C12" i="74"/>
  <c r="F12" i="65" s="1"/>
  <c r="D12" i="74"/>
  <c r="F12" i="81" s="1"/>
  <c r="E12" i="74"/>
  <c r="F12" i="82" s="1"/>
  <c r="F12" i="74"/>
  <c r="F12" i="83" s="1"/>
  <c r="G12" i="74"/>
  <c r="F12" i="84" s="1"/>
  <c r="H12" i="74"/>
  <c r="F12" i="85" s="1"/>
  <c r="I12" i="74"/>
  <c r="F12" i="86" s="1"/>
  <c r="J12" i="74"/>
  <c r="F12" i="87" s="1"/>
  <c r="C13" i="74"/>
  <c r="D13" i="74"/>
  <c r="F13" i="81" s="1"/>
  <c r="E13" i="74"/>
  <c r="F13" i="82" s="1"/>
  <c r="F13" i="74"/>
  <c r="F13" i="83" s="1"/>
  <c r="G13" i="74"/>
  <c r="F13" i="84" s="1"/>
  <c r="H13" i="74"/>
  <c r="F13" i="85" s="1"/>
  <c r="I13" i="74"/>
  <c r="F13" i="86" s="1"/>
  <c r="J13" i="74"/>
  <c r="F13" i="87" s="1"/>
  <c r="C15" i="74"/>
  <c r="F15" i="65" s="1"/>
  <c r="D15" i="74"/>
  <c r="F15" i="81" s="1"/>
  <c r="E15" i="74"/>
  <c r="F15" i="82" s="1"/>
  <c r="F15" i="74"/>
  <c r="F15" i="83" s="1"/>
  <c r="G15" i="74"/>
  <c r="F15" i="84" s="1"/>
  <c r="H15" i="74"/>
  <c r="F15" i="85" s="1"/>
  <c r="I15" i="74"/>
  <c r="F15" i="86" s="1"/>
  <c r="J15" i="74"/>
  <c r="F15" i="87" s="1"/>
  <c r="C16" i="74"/>
  <c r="F16" i="65" s="1"/>
  <c r="D16" i="74"/>
  <c r="F16" i="81" s="1"/>
  <c r="E16" i="74"/>
  <c r="F16" i="82" s="1"/>
  <c r="F16" i="74"/>
  <c r="F16" i="83" s="1"/>
  <c r="G16" i="74"/>
  <c r="F16" i="84" s="1"/>
  <c r="H16" i="74"/>
  <c r="F16" i="85" s="1"/>
  <c r="I16" i="74"/>
  <c r="F16" i="86" s="1"/>
  <c r="J16" i="74"/>
  <c r="F16" i="87" s="1"/>
  <c r="C17" i="74"/>
  <c r="F17" i="65" s="1"/>
  <c r="D17" i="74"/>
  <c r="F17" i="81" s="1"/>
  <c r="E17" i="74"/>
  <c r="F17" i="82" s="1"/>
  <c r="F17" i="74"/>
  <c r="F17" i="83" s="1"/>
  <c r="G17" i="74"/>
  <c r="F17" i="84" s="1"/>
  <c r="H17" i="74"/>
  <c r="F17" i="85" s="1"/>
  <c r="I17" i="74"/>
  <c r="F17" i="86" s="1"/>
  <c r="J17" i="74"/>
  <c r="F17" i="87" s="1"/>
  <c r="C18" i="74"/>
  <c r="F18" i="65" s="1"/>
  <c r="D18" i="74"/>
  <c r="F18" i="81" s="1"/>
  <c r="E18" i="74"/>
  <c r="F18" i="82" s="1"/>
  <c r="F18" i="74"/>
  <c r="F18" i="83" s="1"/>
  <c r="G18" i="74"/>
  <c r="F18" i="84" s="1"/>
  <c r="H18" i="74"/>
  <c r="F18" i="85" s="1"/>
  <c r="I18" i="74"/>
  <c r="F18" i="86" s="1"/>
  <c r="J18" i="74"/>
  <c r="F18" i="87" s="1"/>
  <c r="C19" i="74"/>
  <c r="F19" i="65" s="1"/>
  <c r="D19" i="74"/>
  <c r="F19" i="81" s="1"/>
  <c r="E19" i="74"/>
  <c r="F19" i="82" s="1"/>
  <c r="F19" i="74"/>
  <c r="F19" i="83" s="1"/>
  <c r="G19" i="74"/>
  <c r="F19" i="84" s="1"/>
  <c r="H19" i="74"/>
  <c r="F19" i="85" s="1"/>
  <c r="I19" i="74"/>
  <c r="F19" i="86" s="1"/>
  <c r="J19" i="74"/>
  <c r="F19" i="87" s="1"/>
  <c r="C21" i="74"/>
  <c r="F21" i="65" s="1"/>
  <c r="D21" i="74"/>
  <c r="F21" i="81" s="1"/>
  <c r="E21" i="74"/>
  <c r="F21" i="82" s="1"/>
  <c r="F21" i="74"/>
  <c r="F21" i="83" s="1"/>
  <c r="G21" i="74"/>
  <c r="F21" i="84" s="1"/>
  <c r="H21" i="74"/>
  <c r="F21" i="85" s="1"/>
  <c r="I21" i="74"/>
  <c r="F21" i="86" s="1"/>
  <c r="J21" i="74"/>
  <c r="F21" i="87" s="1"/>
  <c r="C23" i="74"/>
  <c r="D23" i="74"/>
  <c r="F23" i="81" s="1"/>
  <c r="E23" i="74"/>
  <c r="F23" i="82" s="1"/>
  <c r="F23" i="74"/>
  <c r="F23" i="83" s="1"/>
  <c r="G23" i="74"/>
  <c r="F23" i="84" s="1"/>
  <c r="H23" i="74"/>
  <c r="F23" i="85" s="1"/>
  <c r="I23" i="74"/>
  <c r="F23" i="86" s="1"/>
  <c r="J23" i="74"/>
  <c r="F23" i="87" s="1"/>
  <c r="C24" i="74"/>
  <c r="F24" i="65" s="1"/>
  <c r="D24" i="74"/>
  <c r="F24" i="81" s="1"/>
  <c r="E24" i="74"/>
  <c r="F24" i="82" s="1"/>
  <c r="F24" i="74"/>
  <c r="F24" i="83" s="1"/>
  <c r="G24" i="74"/>
  <c r="F24" i="84" s="1"/>
  <c r="H24" i="74"/>
  <c r="F24" i="85" s="1"/>
  <c r="I24" i="74"/>
  <c r="F24" i="86" s="1"/>
  <c r="J24" i="74"/>
  <c r="F24" i="87" s="1"/>
  <c r="C25" i="74"/>
  <c r="F25" i="65" s="1"/>
  <c r="D25" i="74"/>
  <c r="F25" i="81" s="1"/>
  <c r="E25" i="74"/>
  <c r="F25" i="82" s="1"/>
  <c r="F25" i="74"/>
  <c r="F25" i="83" s="1"/>
  <c r="G25" i="74"/>
  <c r="F25" i="84" s="1"/>
  <c r="H25" i="74"/>
  <c r="F25" i="85" s="1"/>
  <c r="I25" i="74"/>
  <c r="F25" i="86" s="1"/>
  <c r="J25" i="74"/>
  <c r="F25" i="87" s="1"/>
  <c r="C26" i="74"/>
  <c r="F26" i="65" s="1"/>
  <c r="D26" i="74"/>
  <c r="F26" i="81" s="1"/>
  <c r="E26" i="74"/>
  <c r="F26" i="82" s="1"/>
  <c r="F26" i="74"/>
  <c r="F26" i="83" s="1"/>
  <c r="G26" i="74"/>
  <c r="F26" i="84" s="1"/>
  <c r="H26" i="74"/>
  <c r="F26" i="85" s="1"/>
  <c r="I26" i="74"/>
  <c r="F26" i="86" s="1"/>
  <c r="J26" i="74"/>
  <c r="F26" i="87" s="1"/>
  <c r="C28" i="74"/>
  <c r="F28" i="65" s="1"/>
  <c r="D28" i="74"/>
  <c r="F28" i="81" s="1"/>
  <c r="E28" i="74"/>
  <c r="F28" i="82" s="1"/>
  <c r="F28" i="74"/>
  <c r="F28" i="83" s="1"/>
  <c r="G28" i="74"/>
  <c r="F28" i="84" s="1"/>
  <c r="H28" i="74"/>
  <c r="F28" i="85" s="1"/>
  <c r="I28" i="74"/>
  <c r="F28" i="86" s="1"/>
  <c r="J28" i="74"/>
  <c r="F28" i="87" s="1"/>
  <c r="C29" i="74"/>
  <c r="F29" i="65" s="1"/>
  <c r="D29" i="74"/>
  <c r="F29" i="81" s="1"/>
  <c r="E29" i="74"/>
  <c r="F29" i="82" s="1"/>
  <c r="F29" i="74"/>
  <c r="F29" i="83" s="1"/>
  <c r="G29" i="74"/>
  <c r="F29" i="84" s="1"/>
  <c r="H29" i="74"/>
  <c r="F29" i="85" s="1"/>
  <c r="I29" i="74"/>
  <c r="F29" i="86" s="1"/>
  <c r="J29" i="74"/>
  <c r="F29" i="87" s="1"/>
  <c r="C30" i="74"/>
  <c r="F30" i="65" s="1"/>
  <c r="D30" i="74"/>
  <c r="F30" i="81" s="1"/>
  <c r="E30" i="74"/>
  <c r="F30" i="82" s="1"/>
  <c r="F30" i="74"/>
  <c r="F30" i="83" s="1"/>
  <c r="G30" i="74"/>
  <c r="F30" i="84" s="1"/>
  <c r="H30" i="74"/>
  <c r="F30" i="85" s="1"/>
  <c r="I30" i="74"/>
  <c r="F30" i="86" s="1"/>
  <c r="J30" i="74"/>
  <c r="F30" i="87" s="1"/>
  <c r="C31" i="74"/>
  <c r="F31" i="65" s="1"/>
  <c r="D31" i="74"/>
  <c r="F31" i="81" s="1"/>
  <c r="E31" i="74"/>
  <c r="F31" i="82" s="1"/>
  <c r="F31" i="74"/>
  <c r="F31" i="83" s="1"/>
  <c r="G31" i="74"/>
  <c r="F31" i="84" s="1"/>
  <c r="F27" i="84" s="1"/>
  <c r="H31" i="74"/>
  <c r="F31" i="85" s="1"/>
  <c r="I31" i="74"/>
  <c r="F31" i="86" s="1"/>
  <c r="F27" i="86" s="1"/>
  <c r="J31" i="74"/>
  <c r="F31" i="87" s="1"/>
  <c r="C32" i="74"/>
  <c r="F32" i="65" s="1"/>
  <c r="D32" i="74"/>
  <c r="F32" i="81" s="1"/>
  <c r="E32" i="74"/>
  <c r="F32" i="82" s="1"/>
  <c r="F32" i="74"/>
  <c r="F32" i="83" s="1"/>
  <c r="G32" i="74"/>
  <c r="F32" i="84" s="1"/>
  <c r="H32" i="74"/>
  <c r="F32" i="85" s="1"/>
  <c r="I32" i="74"/>
  <c r="F32" i="86" s="1"/>
  <c r="J32" i="74"/>
  <c r="F32" i="87" s="1"/>
  <c r="C33" i="74"/>
  <c r="F33" i="65" s="1"/>
  <c r="D33" i="74"/>
  <c r="F33" i="81" s="1"/>
  <c r="E33" i="74"/>
  <c r="F33" i="82" s="1"/>
  <c r="F33" i="74"/>
  <c r="F33" i="83" s="1"/>
  <c r="G33" i="74"/>
  <c r="F33" i="84" s="1"/>
  <c r="H33" i="74"/>
  <c r="F33" i="85" s="1"/>
  <c r="I33" i="74"/>
  <c r="F33" i="86" s="1"/>
  <c r="J33" i="74"/>
  <c r="F33" i="87" s="1"/>
  <c r="C35" i="74"/>
  <c r="F35" i="65" s="1"/>
  <c r="D35" i="74"/>
  <c r="F35" i="81" s="1"/>
  <c r="E35" i="74"/>
  <c r="F35" i="82" s="1"/>
  <c r="F35" i="74"/>
  <c r="F35" i="83" s="1"/>
  <c r="G35" i="74"/>
  <c r="F35" i="84" s="1"/>
  <c r="H35" i="74"/>
  <c r="F35" i="85" s="1"/>
  <c r="I35" i="74"/>
  <c r="F35" i="86" s="1"/>
  <c r="J35" i="74"/>
  <c r="F35" i="87" s="1"/>
  <c r="C3" i="74"/>
  <c r="D3" i="74"/>
  <c r="F3" i="81" s="1"/>
  <c r="F7" i="81" s="1"/>
  <c r="E3" i="74"/>
  <c r="F3" i="82" s="1"/>
  <c r="F3" i="74"/>
  <c r="F3" i="83" s="1"/>
  <c r="G3" i="74"/>
  <c r="F3" i="84" s="1"/>
  <c r="H3" i="74"/>
  <c r="F3" i="85" s="1"/>
  <c r="I3" i="74"/>
  <c r="F3" i="86" s="1"/>
  <c r="J3" i="74"/>
  <c r="F3" i="87" s="1"/>
  <c r="E35" i="65"/>
  <c r="E33" i="65"/>
  <c r="E32" i="65"/>
  <c r="E31" i="65"/>
  <c r="E30" i="65"/>
  <c r="E29" i="65"/>
  <c r="E28" i="65"/>
  <c r="C27" i="65"/>
  <c r="E26" i="65"/>
  <c r="E25" i="65"/>
  <c r="E24" i="65"/>
  <c r="E23" i="65"/>
  <c r="E21" i="65"/>
  <c r="E19" i="65"/>
  <c r="E18" i="65"/>
  <c r="E17" i="65"/>
  <c r="E16" i="65"/>
  <c r="E15" i="65"/>
  <c r="E13" i="65"/>
  <c r="E12" i="65"/>
  <c r="E11" i="65"/>
  <c r="E9" i="65"/>
  <c r="E6" i="65"/>
  <c r="E5" i="65"/>
  <c r="E4" i="65"/>
  <c r="E3" i="65"/>
  <c r="I7" i="65"/>
  <c r="H7" i="65"/>
  <c r="D7" i="65"/>
  <c r="D3" i="45"/>
  <c r="K3" i="81" s="1"/>
  <c r="E3" i="45"/>
  <c r="K3" i="82" s="1"/>
  <c r="F3" i="45"/>
  <c r="K3" i="83" s="1"/>
  <c r="G3" i="45"/>
  <c r="K3" i="84" s="1"/>
  <c r="H3" i="45"/>
  <c r="K3" i="85" s="1"/>
  <c r="I3" i="45"/>
  <c r="K3" i="86" s="1"/>
  <c r="J3" i="45"/>
  <c r="K3" i="87" s="1"/>
  <c r="K3" i="45"/>
  <c r="K3" i="88" s="1"/>
  <c r="D4" i="45"/>
  <c r="K4" i="81" s="1"/>
  <c r="E4" i="45"/>
  <c r="K4" i="82" s="1"/>
  <c r="F4" i="45"/>
  <c r="K4" i="83" s="1"/>
  <c r="G4" i="45"/>
  <c r="K4" i="84" s="1"/>
  <c r="H4" i="45"/>
  <c r="K4" i="85" s="1"/>
  <c r="I4" i="45"/>
  <c r="K4" i="86" s="1"/>
  <c r="J4" i="45"/>
  <c r="K4" i="87" s="1"/>
  <c r="K4" i="45"/>
  <c r="K4" i="88" s="1"/>
  <c r="D5" i="45"/>
  <c r="K5" i="81" s="1"/>
  <c r="E5" i="45"/>
  <c r="K5" i="82" s="1"/>
  <c r="F5" i="45"/>
  <c r="K5" i="83" s="1"/>
  <c r="G5" i="45"/>
  <c r="K5" i="84" s="1"/>
  <c r="H5" i="45"/>
  <c r="K5" i="85" s="1"/>
  <c r="I5" i="45"/>
  <c r="K5" i="86" s="1"/>
  <c r="J5" i="45"/>
  <c r="K5" i="87" s="1"/>
  <c r="K5" i="45"/>
  <c r="K5" i="88" s="1"/>
  <c r="D6" i="45"/>
  <c r="K6" i="81" s="1"/>
  <c r="E6" i="45"/>
  <c r="K6" i="82" s="1"/>
  <c r="F6" i="45"/>
  <c r="K6" i="83" s="1"/>
  <c r="G6" i="45"/>
  <c r="K6" i="84" s="1"/>
  <c r="H6" i="45"/>
  <c r="K6" i="85" s="1"/>
  <c r="I6" i="45"/>
  <c r="K6" i="86" s="1"/>
  <c r="J6" i="45"/>
  <c r="K6" i="87" s="1"/>
  <c r="K6" i="45"/>
  <c r="K6" i="88" s="1"/>
  <c r="D9" i="45"/>
  <c r="K9" i="81" s="1"/>
  <c r="E9" i="45"/>
  <c r="K9" i="82" s="1"/>
  <c r="F9" i="45"/>
  <c r="K9" i="83" s="1"/>
  <c r="G9" i="45"/>
  <c r="K9" i="84" s="1"/>
  <c r="H9" i="45"/>
  <c r="K9" i="85" s="1"/>
  <c r="I9" i="45"/>
  <c r="K9" i="86" s="1"/>
  <c r="J9" i="45"/>
  <c r="K9" i="87" s="1"/>
  <c r="K9" i="45"/>
  <c r="K9" i="88" s="1"/>
  <c r="D11" i="45"/>
  <c r="K11" i="81" s="1"/>
  <c r="E11" i="45"/>
  <c r="K11" i="82" s="1"/>
  <c r="F11" i="45"/>
  <c r="K11" i="83" s="1"/>
  <c r="G11" i="45"/>
  <c r="K11" i="84" s="1"/>
  <c r="H11" i="45"/>
  <c r="K11" i="85" s="1"/>
  <c r="I11" i="45"/>
  <c r="K11" i="86" s="1"/>
  <c r="J11" i="45"/>
  <c r="K11" i="87" s="1"/>
  <c r="K11" i="45"/>
  <c r="K11" i="88" s="1"/>
  <c r="D12" i="45"/>
  <c r="K12" i="81" s="1"/>
  <c r="E12" i="45"/>
  <c r="K12" i="82" s="1"/>
  <c r="F12" i="45"/>
  <c r="K12" i="83" s="1"/>
  <c r="G12" i="45"/>
  <c r="K12" i="84" s="1"/>
  <c r="H12" i="45"/>
  <c r="K12" i="85" s="1"/>
  <c r="I12" i="45"/>
  <c r="K12" i="86" s="1"/>
  <c r="J12" i="45"/>
  <c r="K12" i="87" s="1"/>
  <c r="K12" i="45"/>
  <c r="K12" i="88" s="1"/>
  <c r="D13" i="45"/>
  <c r="K13" i="81" s="1"/>
  <c r="E13" i="45"/>
  <c r="K13" i="82" s="1"/>
  <c r="F13" i="45"/>
  <c r="K13" i="83" s="1"/>
  <c r="G13" i="45"/>
  <c r="K13" i="84" s="1"/>
  <c r="H13" i="45"/>
  <c r="K13" i="85" s="1"/>
  <c r="I13" i="45"/>
  <c r="K13" i="86" s="1"/>
  <c r="J13" i="45"/>
  <c r="K13" i="87" s="1"/>
  <c r="K13" i="45"/>
  <c r="K13" i="88" s="1"/>
  <c r="D15" i="45"/>
  <c r="K15" i="81" s="1"/>
  <c r="E15" i="45"/>
  <c r="K15" i="82" s="1"/>
  <c r="F15" i="45"/>
  <c r="K15" i="83" s="1"/>
  <c r="G15" i="45"/>
  <c r="K15" i="84" s="1"/>
  <c r="H15" i="45"/>
  <c r="K15" i="85" s="1"/>
  <c r="I15" i="45"/>
  <c r="K15" i="86" s="1"/>
  <c r="J15" i="45"/>
  <c r="K15" i="87" s="1"/>
  <c r="K15" i="45"/>
  <c r="K15" i="88" s="1"/>
  <c r="D16" i="45"/>
  <c r="K16" i="81" s="1"/>
  <c r="E16" i="45"/>
  <c r="K16" i="82" s="1"/>
  <c r="F16" i="45"/>
  <c r="K16" i="83" s="1"/>
  <c r="G16" i="45"/>
  <c r="K16" i="84" s="1"/>
  <c r="H16" i="45"/>
  <c r="K16" i="85" s="1"/>
  <c r="I16" i="45"/>
  <c r="K16" i="86" s="1"/>
  <c r="J16" i="45"/>
  <c r="K16" i="87" s="1"/>
  <c r="K16" i="45"/>
  <c r="K16" i="88" s="1"/>
  <c r="D17" i="45"/>
  <c r="K17" i="81" s="1"/>
  <c r="E17" i="45"/>
  <c r="K17" i="82" s="1"/>
  <c r="F17" i="45"/>
  <c r="K17" i="83" s="1"/>
  <c r="G17" i="45"/>
  <c r="K17" i="84" s="1"/>
  <c r="H17" i="45"/>
  <c r="K17" i="85" s="1"/>
  <c r="K14" i="85" s="1"/>
  <c r="I17" i="45"/>
  <c r="K17" i="86" s="1"/>
  <c r="J17" i="45"/>
  <c r="K17" i="87" s="1"/>
  <c r="K17" i="45"/>
  <c r="K17" i="88" s="1"/>
  <c r="D18" i="45"/>
  <c r="K18" i="81" s="1"/>
  <c r="E18" i="45"/>
  <c r="K18" i="82" s="1"/>
  <c r="F18" i="45"/>
  <c r="K18" i="83" s="1"/>
  <c r="G18" i="45"/>
  <c r="K18" i="84" s="1"/>
  <c r="H18" i="45"/>
  <c r="K18" i="85" s="1"/>
  <c r="I18" i="45"/>
  <c r="K18" i="86" s="1"/>
  <c r="J18" i="45"/>
  <c r="K18" i="87" s="1"/>
  <c r="K18" i="45"/>
  <c r="K18" i="88" s="1"/>
  <c r="D19" i="45"/>
  <c r="K19" i="81" s="1"/>
  <c r="E19" i="45"/>
  <c r="K19" i="82" s="1"/>
  <c r="F19" i="45"/>
  <c r="K19" i="83" s="1"/>
  <c r="G19" i="45"/>
  <c r="K19" i="84" s="1"/>
  <c r="H19" i="45"/>
  <c r="K19" i="85" s="1"/>
  <c r="I19" i="45"/>
  <c r="K19" i="86" s="1"/>
  <c r="J19" i="45"/>
  <c r="K19" i="87" s="1"/>
  <c r="K19" i="45"/>
  <c r="K19" i="88" s="1"/>
  <c r="D21" i="45"/>
  <c r="K21" i="81" s="1"/>
  <c r="E21" i="45"/>
  <c r="K21" i="82" s="1"/>
  <c r="F21" i="45"/>
  <c r="K21" i="83" s="1"/>
  <c r="G21" i="45"/>
  <c r="K21" i="84" s="1"/>
  <c r="H21" i="45"/>
  <c r="K21" i="85" s="1"/>
  <c r="I21" i="45"/>
  <c r="K21" i="86" s="1"/>
  <c r="J21" i="45"/>
  <c r="K21" i="87" s="1"/>
  <c r="K21" i="45"/>
  <c r="K21" i="88" s="1"/>
  <c r="D23" i="45"/>
  <c r="K23" i="81" s="1"/>
  <c r="E23" i="45"/>
  <c r="K23" i="82" s="1"/>
  <c r="F23" i="45"/>
  <c r="K23" i="83" s="1"/>
  <c r="G23" i="45"/>
  <c r="K23" i="84" s="1"/>
  <c r="H23" i="45"/>
  <c r="K23" i="85" s="1"/>
  <c r="I23" i="45"/>
  <c r="K23" i="86" s="1"/>
  <c r="J23" i="45"/>
  <c r="K23" i="87" s="1"/>
  <c r="K23" i="45"/>
  <c r="K23" i="88" s="1"/>
  <c r="D24" i="45"/>
  <c r="K24" i="81" s="1"/>
  <c r="E24" i="45"/>
  <c r="K24" i="82" s="1"/>
  <c r="F24" i="45"/>
  <c r="K24" i="83" s="1"/>
  <c r="G24" i="45"/>
  <c r="K24" i="84" s="1"/>
  <c r="H24" i="45"/>
  <c r="K24" i="85" s="1"/>
  <c r="I24" i="45"/>
  <c r="K24" i="86" s="1"/>
  <c r="J24" i="45"/>
  <c r="K24" i="87" s="1"/>
  <c r="K24" i="45"/>
  <c r="K24" i="88" s="1"/>
  <c r="D25" i="45"/>
  <c r="K25" i="81" s="1"/>
  <c r="E25" i="45"/>
  <c r="K25" i="82" s="1"/>
  <c r="F25" i="45"/>
  <c r="K25" i="83" s="1"/>
  <c r="G25" i="45"/>
  <c r="K25" i="84" s="1"/>
  <c r="H25" i="45"/>
  <c r="K25" i="85" s="1"/>
  <c r="I25" i="45"/>
  <c r="K25" i="86" s="1"/>
  <c r="J25" i="45"/>
  <c r="K25" i="87" s="1"/>
  <c r="K25" i="45"/>
  <c r="K25" i="88" s="1"/>
  <c r="D26" i="45"/>
  <c r="K26" i="81" s="1"/>
  <c r="E26" i="45"/>
  <c r="K26" i="82" s="1"/>
  <c r="F26" i="45"/>
  <c r="K26" i="83" s="1"/>
  <c r="G26" i="45"/>
  <c r="K26" i="84" s="1"/>
  <c r="H26" i="45"/>
  <c r="K26" i="85" s="1"/>
  <c r="I26" i="45"/>
  <c r="K26" i="86" s="1"/>
  <c r="J26" i="45"/>
  <c r="K26" i="87" s="1"/>
  <c r="K26" i="45"/>
  <c r="K26" i="88" s="1"/>
  <c r="D28" i="45"/>
  <c r="K28" i="81" s="1"/>
  <c r="E28" i="45"/>
  <c r="K28" i="82" s="1"/>
  <c r="F28" i="45"/>
  <c r="K28" i="83" s="1"/>
  <c r="G28" i="45"/>
  <c r="K28" i="84" s="1"/>
  <c r="H28" i="45"/>
  <c r="K28" i="85" s="1"/>
  <c r="I28" i="45"/>
  <c r="K28" i="86" s="1"/>
  <c r="J28" i="45"/>
  <c r="K28" i="87" s="1"/>
  <c r="K28" i="45"/>
  <c r="K28" i="88" s="1"/>
  <c r="D29" i="45"/>
  <c r="K29" i="81" s="1"/>
  <c r="E29" i="45"/>
  <c r="K29" i="82" s="1"/>
  <c r="F29" i="45"/>
  <c r="K29" i="83" s="1"/>
  <c r="G29" i="45"/>
  <c r="K29" i="84" s="1"/>
  <c r="H29" i="45"/>
  <c r="K29" i="85" s="1"/>
  <c r="I29" i="45"/>
  <c r="K29" i="86" s="1"/>
  <c r="J29" i="45"/>
  <c r="K29" i="87" s="1"/>
  <c r="K29" i="45"/>
  <c r="K29" i="88" s="1"/>
  <c r="D30" i="45"/>
  <c r="K30" i="81" s="1"/>
  <c r="E30" i="45"/>
  <c r="K30" i="82" s="1"/>
  <c r="F30" i="45"/>
  <c r="K30" i="83" s="1"/>
  <c r="G30" i="45"/>
  <c r="K30" i="84" s="1"/>
  <c r="H30" i="45"/>
  <c r="K30" i="85" s="1"/>
  <c r="I30" i="45"/>
  <c r="K30" i="86" s="1"/>
  <c r="J30" i="45"/>
  <c r="K30" i="87" s="1"/>
  <c r="K30" i="45"/>
  <c r="K30" i="88" s="1"/>
  <c r="D31" i="45"/>
  <c r="K31" i="81" s="1"/>
  <c r="E31" i="45"/>
  <c r="K31" i="82" s="1"/>
  <c r="F31" i="45"/>
  <c r="K31" i="83" s="1"/>
  <c r="G31" i="45"/>
  <c r="K31" i="84" s="1"/>
  <c r="H31" i="45"/>
  <c r="K31" i="85" s="1"/>
  <c r="I31" i="45"/>
  <c r="K31" i="86" s="1"/>
  <c r="J31" i="45"/>
  <c r="K31" i="87" s="1"/>
  <c r="K27" i="87" s="1"/>
  <c r="K31" i="45"/>
  <c r="K31" i="88" s="1"/>
  <c r="D32" i="45"/>
  <c r="K32" i="81" s="1"/>
  <c r="E32" i="45"/>
  <c r="K32" i="82" s="1"/>
  <c r="F32" i="45"/>
  <c r="K32" i="83" s="1"/>
  <c r="G32" i="45"/>
  <c r="K32" i="84" s="1"/>
  <c r="H32" i="45"/>
  <c r="K32" i="85" s="1"/>
  <c r="I32" i="45"/>
  <c r="K32" i="86" s="1"/>
  <c r="J32" i="45"/>
  <c r="K32" i="87" s="1"/>
  <c r="K32" i="45"/>
  <c r="K32" i="88" s="1"/>
  <c r="D35" i="45"/>
  <c r="K35" i="81" s="1"/>
  <c r="E35" i="45"/>
  <c r="K35" i="82" s="1"/>
  <c r="F35" i="45"/>
  <c r="K35" i="83" s="1"/>
  <c r="G35" i="45"/>
  <c r="K35" i="84" s="1"/>
  <c r="H35" i="45"/>
  <c r="K35" i="85" s="1"/>
  <c r="I35" i="45"/>
  <c r="K35" i="86" s="1"/>
  <c r="J35" i="45"/>
  <c r="K35" i="87" s="1"/>
  <c r="K35" i="45"/>
  <c r="K35" i="88" s="1"/>
  <c r="C4" i="45"/>
  <c r="K4" i="65" s="1"/>
  <c r="C5" i="45"/>
  <c r="K5" i="65" s="1"/>
  <c r="C6" i="45"/>
  <c r="K6" i="65" s="1"/>
  <c r="C9" i="45"/>
  <c r="K9" i="65" s="1"/>
  <c r="C11" i="45"/>
  <c r="K11" i="65" s="1"/>
  <c r="C12" i="45"/>
  <c r="K12" i="65" s="1"/>
  <c r="C13" i="45"/>
  <c r="K13" i="65" s="1"/>
  <c r="C15" i="45"/>
  <c r="C16" i="45"/>
  <c r="K16" i="65" s="1"/>
  <c r="C17" i="45"/>
  <c r="K17" i="65" s="1"/>
  <c r="C18" i="45"/>
  <c r="K18" i="65" s="1"/>
  <c r="C19" i="45"/>
  <c r="K19" i="65" s="1"/>
  <c r="C21" i="45"/>
  <c r="K21" i="65" s="1"/>
  <c r="C23" i="45"/>
  <c r="C24" i="45"/>
  <c r="K24" i="65" s="1"/>
  <c r="C25" i="45"/>
  <c r="K25" i="65" s="1"/>
  <c r="C26" i="45"/>
  <c r="K26" i="65" s="1"/>
  <c r="C28" i="45"/>
  <c r="K28" i="65" s="1"/>
  <c r="K27" i="65" s="1"/>
  <c r="C29" i="45"/>
  <c r="K29" i="65" s="1"/>
  <c r="C30" i="45"/>
  <c r="K30" i="65" s="1"/>
  <c r="C31" i="45"/>
  <c r="K31" i="65" s="1"/>
  <c r="C32" i="45"/>
  <c r="K32" i="65" s="1"/>
  <c r="C33" i="45"/>
  <c r="K33" i="65" s="1"/>
  <c r="C35" i="45"/>
  <c r="K35" i="65" s="1"/>
  <c r="C3" i="45"/>
  <c r="K3" i="65" s="1"/>
  <c r="C4" i="43"/>
  <c r="J4" i="65" s="1"/>
  <c r="D4" i="43"/>
  <c r="J4" i="81" s="1"/>
  <c r="E4" i="43"/>
  <c r="J4" i="82" s="1"/>
  <c r="F4" i="43"/>
  <c r="J4" i="83" s="1"/>
  <c r="G4" i="43"/>
  <c r="J4" i="84" s="1"/>
  <c r="H4" i="43"/>
  <c r="J4" i="85" s="1"/>
  <c r="I4" i="43"/>
  <c r="J4" i="86" s="1"/>
  <c r="J4" i="43"/>
  <c r="J4" i="87" s="1"/>
  <c r="K4" i="43"/>
  <c r="J4" i="88" s="1"/>
  <c r="C5" i="43"/>
  <c r="J5" i="65" s="1"/>
  <c r="D5" i="43"/>
  <c r="J5" i="81" s="1"/>
  <c r="E5" i="43"/>
  <c r="J5" i="82" s="1"/>
  <c r="F5" i="43"/>
  <c r="J5" i="83" s="1"/>
  <c r="G5" i="43"/>
  <c r="J5" i="84" s="1"/>
  <c r="H5" i="43"/>
  <c r="J5" i="85" s="1"/>
  <c r="I5" i="43"/>
  <c r="J5" i="86" s="1"/>
  <c r="J5" i="43"/>
  <c r="J5" i="87" s="1"/>
  <c r="K5" i="43"/>
  <c r="J5" i="88" s="1"/>
  <c r="C6" i="43"/>
  <c r="J6" i="65" s="1"/>
  <c r="D6" i="43"/>
  <c r="J6" i="81" s="1"/>
  <c r="E6" i="43"/>
  <c r="J6" i="82" s="1"/>
  <c r="F6" i="43"/>
  <c r="J6" i="83" s="1"/>
  <c r="G6" i="43"/>
  <c r="J6" i="84" s="1"/>
  <c r="H6" i="43"/>
  <c r="J6" i="85" s="1"/>
  <c r="I6" i="43"/>
  <c r="J6" i="86" s="1"/>
  <c r="J6" i="43"/>
  <c r="J6" i="87" s="1"/>
  <c r="K6" i="43"/>
  <c r="J6" i="88" s="1"/>
  <c r="C9" i="43"/>
  <c r="J9" i="65" s="1"/>
  <c r="D9" i="43"/>
  <c r="J9" i="81" s="1"/>
  <c r="E9" i="43"/>
  <c r="J9" i="82" s="1"/>
  <c r="F9" i="43"/>
  <c r="J9" i="83" s="1"/>
  <c r="G9" i="43"/>
  <c r="J9" i="84" s="1"/>
  <c r="H9" i="43"/>
  <c r="J9" i="85" s="1"/>
  <c r="I9" i="43"/>
  <c r="J9" i="86" s="1"/>
  <c r="J9" i="43"/>
  <c r="J9" i="87" s="1"/>
  <c r="K9" i="43"/>
  <c r="J9" i="88" s="1"/>
  <c r="C11" i="43"/>
  <c r="J11" i="65" s="1"/>
  <c r="D11" i="43"/>
  <c r="J11" i="81" s="1"/>
  <c r="E11" i="43"/>
  <c r="J11" i="82" s="1"/>
  <c r="F11" i="43"/>
  <c r="J11" i="83" s="1"/>
  <c r="G11" i="43"/>
  <c r="J11" i="84" s="1"/>
  <c r="H11" i="43"/>
  <c r="J11" i="85" s="1"/>
  <c r="I11" i="43"/>
  <c r="J11" i="86" s="1"/>
  <c r="J11" i="43"/>
  <c r="J11" i="87" s="1"/>
  <c r="K11" i="43"/>
  <c r="J11" i="88" s="1"/>
  <c r="C12" i="43"/>
  <c r="J12" i="65" s="1"/>
  <c r="D12" i="43"/>
  <c r="J12" i="81" s="1"/>
  <c r="E12" i="43"/>
  <c r="J12" i="82" s="1"/>
  <c r="F12" i="43"/>
  <c r="J12" i="83" s="1"/>
  <c r="G12" i="43"/>
  <c r="J12" i="84" s="1"/>
  <c r="H12" i="43"/>
  <c r="J12" i="85" s="1"/>
  <c r="I12" i="43"/>
  <c r="J12" i="86" s="1"/>
  <c r="J12" i="43"/>
  <c r="J12" i="87" s="1"/>
  <c r="K12" i="43"/>
  <c r="J12" i="88" s="1"/>
  <c r="C13" i="43"/>
  <c r="J13" i="65" s="1"/>
  <c r="D13" i="43"/>
  <c r="J13" i="81" s="1"/>
  <c r="E13" i="43"/>
  <c r="J13" i="82" s="1"/>
  <c r="F13" i="43"/>
  <c r="J13" i="83" s="1"/>
  <c r="G13" i="43"/>
  <c r="J13" i="84" s="1"/>
  <c r="H13" i="43"/>
  <c r="J13" i="85" s="1"/>
  <c r="I13" i="43"/>
  <c r="J13" i="86" s="1"/>
  <c r="J13" i="43"/>
  <c r="J13" i="87" s="1"/>
  <c r="K13" i="43"/>
  <c r="J13" i="88" s="1"/>
  <c r="C15" i="43"/>
  <c r="J15" i="65" s="1"/>
  <c r="D15" i="43"/>
  <c r="J15" i="81" s="1"/>
  <c r="E15" i="43"/>
  <c r="J15" i="82" s="1"/>
  <c r="F15" i="43"/>
  <c r="J15" i="83" s="1"/>
  <c r="G15" i="43"/>
  <c r="J15" i="84" s="1"/>
  <c r="H15" i="43"/>
  <c r="J15" i="85" s="1"/>
  <c r="I15" i="43"/>
  <c r="J15" i="86" s="1"/>
  <c r="J15" i="43"/>
  <c r="J15" i="87" s="1"/>
  <c r="K15" i="43"/>
  <c r="J15" i="88" s="1"/>
  <c r="C16" i="43"/>
  <c r="J16" i="65" s="1"/>
  <c r="D16" i="43"/>
  <c r="J16" i="81" s="1"/>
  <c r="E16" i="43"/>
  <c r="J16" i="82" s="1"/>
  <c r="F16" i="43"/>
  <c r="J16" i="83" s="1"/>
  <c r="G16" i="43"/>
  <c r="J16" i="84" s="1"/>
  <c r="H16" i="43"/>
  <c r="J16" i="85" s="1"/>
  <c r="I16" i="43"/>
  <c r="J16" i="86" s="1"/>
  <c r="J16" i="43"/>
  <c r="J16" i="87" s="1"/>
  <c r="K16" i="43"/>
  <c r="J16" i="88" s="1"/>
  <c r="C17" i="43"/>
  <c r="J17" i="65" s="1"/>
  <c r="D17" i="43"/>
  <c r="J17" i="81" s="1"/>
  <c r="E17" i="43"/>
  <c r="J17" i="82" s="1"/>
  <c r="F17" i="43"/>
  <c r="J17" i="83" s="1"/>
  <c r="G17" i="43"/>
  <c r="J17" i="84" s="1"/>
  <c r="H17" i="43"/>
  <c r="J17" i="85" s="1"/>
  <c r="I17" i="43"/>
  <c r="J17" i="86" s="1"/>
  <c r="J17" i="43"/>
  <c r="J17" i="87" s="1"/>
  <c r="K17" i="43"/>
  <c r="J17" i="88" s="1"/>
  <c r="D19" i="43"/>
  <c r="J19" i="81" s="1"/>
  <c r="E19" i="43"/>
  <c r="J19" i="82" s="1"/>
  <c r="F19" i="43"/>
  <c r="J19" i="83" s="1"/>
  <c r="G19" i="43"/>
  <c r="J19" i="84" s="1"/>
  <c r="H19" i="43"/>
  <c r="J19" i="85" s="1"/>
  <c r="I19" i="43"/>
  <c r="J19" i="86" s="1"/>
  <c r="J19" i="43"/>
  <c r="J19" i="87" s="1"/>
  <c r="K19" i="43"/>
  <c r="J19" i="88" s="1"/>
  <c r="C21" i="43"/>
  <c r="J21" i="65" s="1"/>
  <c r="D21" i="43"/>
  <c r="J21" i="81" s="1"/>
  <c r="E21" i="43"/>
  <c r="J21" i="82" s="1"/>
  <c r="F21" i="43"/>
  <c r="J21" i="83" s="1"/>
  <c r="G21" i="43"/>
  <c r="J21" i="84" s="1"/>
  <c r="H21" i="43"/>
  <c r="J21" i="85" s="1"/>
  <c r="I21" i="43"/>
  <c r="J21" i="86" s="1"/>
  <c r="J21" i="43"/>
  <c r="J21" i="87" s="1"/>
  <c r="K21" i="43"/>
  <c r="J21" i="88" s="1"/>
  <c r="J23" i="65"/>
  <c r="C29" i="43"/>
  <c r="J29" i="65" s="1"/>
  <c r="D29" i="43"/>
  <c r="J29" i="81" s="1"/>
  <c r="E29" i="43"/>
  <c r="J29" i="82" s="1"/>
  <c r="F29" i="43"/>
  <c r="J29" i="83" s="1"/>
  <c r="G29" i="43"/>
  <c r="J29" i="84" s="1"/>
  <c r="H29" i="43"/>
  <c r="J29" i="85" s="1"/>
  <c r="I29" i="43"/>
  <c r="J29" i="86" s="1"/>
  <c r="J29" i="43"/>
  <c r="J29" i="87" s="1"/>
  <c r="K29" i="43"/>
  <c r="J29" i="88" s="1"/>
  <c r="C30" i="43"/>
  <c r="J30" i="65" s="1"/>
  <c r="D30" i="43"/>
  <c r="J30" i="81" s="1"/>
  <c r="E30" i="43"/>
  <c r="J30" i="82" s="1"/>
  <c r="F30" i="43"/>
  <c r="J30" i="83" s="1"/>
  <c r="G30" i="43"/>
  <c r="J30" i="84" s="1"/>
  <c r="H30" i="43"/>
  <c r="J30" i="85" s="1"/>
  <c r="I30" i="43"/>
  <c r="J30" i="86" s="1"/>
  <c r="J30" i="43"/>
  <c r="J30" i="87" s="1"/>
  <c r="K30" i="43"/>
  <c r="J30" i="88" s="1"/>
  <c r="C31" i="43"/>
  <c r="J31" i="65" s="1"/>
  <c r="D31" i="43"/>
  <c r="J31" i="81" s="1"/>
  <c r="E31" i="43"/>
  <c r="J31" i="82" s="1"/>
  <c r="F31" i="43"/>
  <c r="J31" i="83" s="1"/>
  <c r="G31" i="43"/>
  <c r="J31" i="84" s="1"/>
  <c r="H31" i="43"/>
  <c r="J31" i="85" s="1"/>
  <c r="I31" i="43"/>
  <c r="J31" i="86" s="1"/>
  <c r="J31" i="43"/>
  <c r="J31" i="87" s="1"/>
  <c r="K31" i="43"/>
  <c r="J31" i="88" s="1"/>
  <c r="J32" i="65"/>
  <c r="C35" i="43"/>
  <c r="J35" i="65" s="1"/>
  <c r="D35" i="43"/>
  <c r="J35" i="81" s="1"/>
  <c r="E35" i="43"/>
  <c r="J35" i="82" s="1"/>
  <c r="F35" i="43"/>
  <c r="J35" i="83" s="1"/>
  <c r="G35" i="43"/>
  <c r="J35" i="84" s="1"/>
  <c r="H35" i="43"/>
  <c r="J35" i="85" s="1"/>
  <c r="I35" i="43"/>
  <c r="J35" i="86" s="1"/>
  <c r="J35" i="43"/>
  <c r="J35" i="87" s="1"/>
  <c r="K35" i="43"/>
  <c r="J35" i="88" s="1"/>
  <c r="D3" i="43"/>
  <c r="J3" i="81" s="1"/>
  <c r="E3" i="43"/>
  <c r="J3" i="82" s="1"/>
  <c r="F3" i="43"/>
  <c r="J3" i="83" s="1"/>
  <c r="G3" i="43"/>
  <c r="J3" i="84" s="1"/>
  <c r="H3" i="43"/>
  <c r="J3" i="85" s="1"/>
  <c r="I3" i="43"/>
  <c r="J3" i="86" s="1"/>
  <c r="J3" i="43"/>
  <c r="J3" i="87" s="1"/>
  <c r="K3" i="43"/>
  <c r="J3" i="88" s="1"/>
  <c r="C3" i="43"/>
  <c r="J3" i="65" s="1"/>
  <c r="J14" i="88" l="1"/>
  <c r="J27" i="87"/>
  <c r="L18" i="86"/>
  <c r="I18" i="75" s="1"/>
  <c r="J14" i="65"/>
  <c r="G22" i="65"/>
  <c r="K14" i="82"/>
  <c r="E20" i="82"/>
  <c r="J7" i="83"/>
  <c r="J10" i="83"/>
  <c r="L34" i="83"/>
  <c r="F34" i="75" s="1"/>
  <c r="L19" i="84"/>
  <c r="G19" i="75" s="1"/>
  <c r="G22" i="84"/>
  <c r="J14" i="85"/>
  <c r="J22" i="85"/>
  <c r="E20" i="85"/>
  <c r="J22" i="86"/>
  <c r="J27" i="86"/>
  <c r="J7" i="87"/>
  <c r="L34" i="87"/>
  <c r="J34" i="75" s="1"/>
  <c r="G7" i="87"/>
  <c r="E20" i="87"/>
  <c r="F10" i="88"/>
  <c r="J10" i="88"/>
  <c r="E20" i="88"/>
  <c r="J7" i="88"/>
  <c r="L26" i="84"/>
  <c r="G26" i="75" s="1"/>
  <c r="K14" i="84"/>
  <c r="L4" i="81"/>
  <c r="D4" i="75" s="1"/>
  <c r="K7" i="87"/>
  <c r="K10" i="65"/>
  <c r="K27" i="86"/>
  <c r="K14" i="86"/>
  <c r="K10" i="86"/>
  <c r="K7" i="86"/>
  <c r="L30" i="83"/>
  <c r="F30" i="75" s="1"/>
  <c r="L29" i="83"/>
  <c r="F29" i="75" s="1"/>
  <c r="L26" i="83"/>
  <c r="F26" i="75" s="1"/>
  <c r="L21" i="83"/>
  <c r="F21" i="75" s="1"/>
  <c r="L16" i="83"/>
  <c r="F16" i="75" s="1"/>
  <c r="L13" i="83"/>
  <c r="F13" i="75" s="1"/>
  <c r="L9" i="83"/>
  <c r="F9" i="75" s="1"/>
  <c r="L6" i="83"/>
  <c r="F6" i="75" s="1"/>
  <c r="L30" i="88"/>
  <c r="K30" i="75" s="1"/>
  <c r="L9" i="88"/>
  <c r="K9" i="75" s="1"/>
  <c r="K27" i="85"/>
  <c r="K10" i="85"/>
  <c r="K7" i="85"/>
  <c r="L26" i="82"/>
  <c r="E26" i="75" s="1"/>
  <c r="K27" i="84"/>
  <c r="K7" i="84"/>
  <c r="L26" i="81"/>
  <c r="D26" i="75" s="1"/>
  <c r="L18" i="81"/>
  <c r="D18" i="75" s="1"/>
  <c r="L16" i="81"/>
  <c r="D16" i="75" s="1"/>
  <c r="L28" i="88"/>
  <c r="K28" i="75" s="1"/>
  <c r="L5" i="88"/>
  <c r="K5" i="75" s="1"/>
  <c r="K14" i="83"/>
  <c r="K10" i="83"/>
  <c r="K7" i="83"/>
  <c r="L26" i="88"/>
  <c r="K26" i="75" s="1"/>
  <c r="K14" i="87"/>
  <c r="K27" i="83"/>
  <c r="K27" i="82"/>
  <c r="K10" i="82"/>
  <c r="K7" i="82"/>
  <c r="L26" i="87"/>
  <c r="J26" i="75" s="1"/>
  <c r="K27" i="81"/>
  <c r="K14" i="81"/>
  <c r="K10" i="81"/>
  <c r="K7" i="81"/>
  <c r="L29" i="86"/>
  <c r="I29" i="75" s="1"/>
  <c r="L28" i="86"/>
  <c r="I28" i="75" s="1"/>
  <c r="K27" i="88"/>
  <c r="K14" i="88"/>
  <c r="K7" i="88"/>
  <c r="L26" i="85"/>
  <c r="H26" i="75" s="1"/>
  <c r="L31" i="83"/>
  <c r="F31" i="75" s="1"/>
  <c r="J7" i="82"/>
  <c r="J22" i="83"/>
  <c r="L21" i="86"/>
  <c r="I21" i="75" s="1"/>
  <c r="L6" i="86"/>
  <c r="I6" i="75" s="1"/>
  <c r="J22" i="81"/>
  <c r="L13" i="88"/>
  <c r="K13" i="75" s="1"/>
  <c r="J27" i="65"/>
  <c r="L3" i="83"/>
  <c r="F3" i="75" s="1"/>
  <c r="J27" i="82"/>
  <c r="J22" i="65"/>
  <c r="J14" i="84"/>
  <c r="J10" i="85"/>
  <c r="J10" i="87"/>
  <c r="L35" i="82"/>
  <c r="E35" i="75" s="1"/>
  <c r="L31" i="82"/>
  <c r="E31" i="75" s="1"/>
  <c r="L30" i="82"/>
  <c r="E30" i="75" s="1"/>
  <c r="L29" i="82"/>
  <c r="E29" i="75" s="1"/>
  <c r="L21" i="82"/>
  <c r="E21" i="75" s="1"/>
  <c r="L17" i="82"/>
  <c r="E17" i="75" s="1"/>
  <c r="L15" i="82"/>
  <c r="E15" i="75" s="1"/>
  <c r="L13" i="82"/>
  <c r="E13" i="75" s="1"/>
  <c r="L11" i="82"/>
  <c r="E11" i="75" s="1"/>
  <c r="L9" i="82"/>
  <c r="E9" i="75" s="1"/>
  <c r="L5" i="82"/>
  <c r="E5" i="75" s="1"/>
  <c r="L29" i="88"/>
  <c r="K29" i="75" s="1"/>
  <c r="L6" i="88"/>
  <c r="K6" i="75" s="1"/>
  <c r="L19" i="86"/>
  <c r="I19" i="75" s="1"/>
  <c r="L17" i="83"/>
  <c r="F17" i="75" s="1"/>
  <c r="J10" i="86"/>
  <c r="L35" i="81"/>
  <c r="D35" i="75" s="1"/>
  <c r="L31" i="81"/>
  <c r="D31" i="75" s="1"/>
  <c r="L30" i="81"/>
  <c r="D30" i="75" s="1"/>
  <c r="L29" i="81"/>
  <c r="D29" i="75" s="1"/>
  <c r="L21" i="81"/>
  <c r="D21" i="75" s="1"/>
  <c r="L19" i="81"/>
  <c r="D19" i="75" s="1"/>
  <c r="L17" i="81"/>
  <c r="D17" i="75" s="1"/>
  <c r="L9" i="81"/>
  <c r="D9" i="75" s="1"/>
  <c r="L6" i="81"/>
  <c r="D6" i="75" s="1"/>
  <c r="L5" i="81"/>
  <c r="D5" i="75" s="1"/>
  <c r="L17" i="88"/>
  <c r="K17" i="75" s="1"/>
  <c r="J27" i="88"/>
  <c r="J22" i="84"/>
  <c r="L35" i="83"/>
  <c r="F35" i="75" s="1"/>
  <c r="J27" i="85"/>
  <c r="J20" i="85" s="1"/>
  <c r="J8" i="85" s="1"/>
  <c r="J14" i="83"/>
  <c r="L32" i="84"/>
  <c r="G32" i="75" s="1"/>
  <c r="J27" i="84"/>
  <c r="J14" i="82"/>
  <c r="J7" i="81"/>
  <c r="L16" i="88"/>
  <c r="K16" i="75" s="1"/>
  <c r="J14" i="87"/>
  <c r="J14" i="81"/>
  <c r="J10" i="84"/>
  <c r="J7" i="86"/>
  <c r="L3" i="87"/>
  <c r="J3" i="75" s="1"/>
  <c r="L35" i="87"/>
  <c r="J35" i="75" s="1"/>
  <c r="L31" i="87"/>
  <c r="J31" i="75" s="1"/>
  <c r="L30" i="87"/>
  <c r="J30" i="75" s="1"/>
  <c r="L29" i="87"/>
  <c r="J29" i="75" s="1"/>
  <c r="L21" i="87"/>
  <c r="J21" i="75" s="1"/>
  <c r="L17" i="87"/>
  <c r="J17" i="75" s="1"/>
  <c r="L16" i="87"/>
  <c r="J16" i="75" s="1"/>
  <c r="L13" i="87"/>
  <c r="J13" i="75" s="1"/>
  <c r="L9" i="87"/>
  <c r="J9" i="75" s="1"/>
  <c r="L5" i="87"/>
  <c r="J5" i="75" s="1"/>
  <c r="L4" i="87"/>
  <c r="J4" i="75" s="1"/>
  <c r="L35" i="88"/>
  <c r="K35" i="75" s="1"/>
  <c r="L3" i="88"/>
  <c r="K3" i="75" s="1"/>
  <c r="J22" i="82"/>
  <c r="L26" i="86"/>
  <c r="I26" i="75" s="1"/>
  <c r="L3" i="86"/>
  <c r="I3" i="75" s="1"/>
  <c r="L17" i="86"/>
  <c r="I17" i="75" s="1"/>
  <c r="J7" i="85"/>
  <c r="J10" i="82"/>
  <c r="L24" i="88"/>
  <c r="K24" i="75" s="1"/>
  <c r="L21" i="85"/>
  <c r="H21" i="75" s="1"/>
  <c r="L16" i="85"/>
  <c r="H16" i="75" s="1"/>
  <c r="L13" i="85"/>
  <c r="H13" i="75" s="1"/>
  <c r="L9" i="85"/>
  <c r="H9" i="75" s="1"/>
  <c r="L6" i="85"/>
  <c r="H6" i="75" s="1"/>
  <c r="L5" i="85"/>
  <c r="H5" i="75" s="1"/>
  <c r="J22" i="88"/>
  <c r="L35" i="86"/>
  <c r="I35" i="75" s="1"/>
  <c r="L30" i="86"/>
  <c r="I30" i="75" s="1"/>
  <c r="L13" i="86"/>
  <c r="I13" i="75" s="1"/>
  <c r="J27" i="81"/>
  <c r="J7" i="84"/>
  <c r="J14" i="86"/>
  <c r="J10" i="65"/>
  <c r="J10" i="81"/>
  <c r="L3" i="84"/>
  <c r="G3" i="75" s="1"/>
  <c r="L35" i="84"/>
  <c r="G35" i="75" s="1"/>
  <c r="L30" i="84"/>
  <c r="G30" i="75" s="1"/>
  <c r="L29" i="84"/>
  <c r="G29" i="75" s="1"/>
  <c r="L17" i="84"/>
  <c r="G17" i="75" s="1"/>
  <c r="L16" i="84"/>
  <c r="G16" i="75" s="1"/>
  <c r="L13" i="84"/>
  <c r="G13" i="75" s="1"/>
  <c r="L11" i="84"/>
  <c r="G11" i="75" s="1"/>
  <c r="L9" i="84"/>
  <c r="G9" i="75" s="1"/>
  <c r="L6" i="84"/>
  <c r="G6" i="75" s="1"/>
  <c r="L5" i="84"/>
  <c r="G5" i="75" s="1"/>
  <c r="L11" i="88"/>
  <c r="K11" i="75" s="1"/>
  <c r="J27" i="83"/>
  <c r="J22" i="87"/>
  <c r="J20" i="87" s="1"/>
  <c r="E7" i="76"/>
  <c r="G6" i="82"/>
  <c r="L6" i="82" s="1"/>
  <c r="E6" i="75" s="1"/>
  <c r="G20" i="88"/>
  <c r="L34" i="85"/>
  <c r="H34" i="75" s="1"/>
  <c r="D7" i="76"/>
  <c r="C22" i="76"/>
  <c r="G10" i="88"/>
  <c r="C14" i="76"/>
  <c r="G15" i="65"/>
  <c r="G14" i="65" s="1"/>
  <c r="K14" i="76"/>
  <c r="G15" i="88"/>
  <c r="G14" i="88" s="1"/>
  <c r="G22" i="83"/>
  <c r="L25" i="84"/>
  <c r="G25" i="75" s="1"/>
  <c r="L24" i="84"/>
  <c r="G24" i="75" s="1"/>
  <c r="L23" i="84"/>
  <c r="G23" i="75" s="1"/>
  <c r="L18" i="84"/>
  <c r="G18" i="75" s="1"/>
  <c r="L3" i="82"/>
  <c r="E3" i="75" s="1"/>
  <c r="L16" i="82"/>
  <c r="E16" i="75" s="1"/>
  <c r="G7" i="76"/>
  <c r="G7" i="88"/>
  <c r="J10" i="76"/>
  <c r="G11" i="87"/>
  <c r="L11" i="87" s="1"/>
  <c r="J11" i="75" s="1"/>
  <c r="J27" i="76"/>
  <c r="G28" i="87"/>
  <c r="G27" i="87" s="1"/>
  <c r="L11" i="81"/>
  <c r="D11" i="75" s="1"/>
  <c r="D10" i="76"/>
  <c r="I10" i="76"/>
  <c r="G11" i="86"/>
  <c r="G10" i="86" s="1"/>
  <c r="G20" i="81"/>
  <c r="L13" i="81"/>
  <c r="D13" i="75" s="1"/>
  <c r="H10" i="76"/>
  <c r="G11" i="85"/>
  <c r="G10" i="85" s="1"/>
  <c r="F14" i="76"/>
  <c r="G15" i="83"/>
  <c r="G14" i="83" s="1"/>
  <c r="E14" i="76"/>
  <c r="G16" i="82"/>
  <c r="G14" i="82" s="1"/>
  <c r="C27" i="76"/>
  <c r="G28" i="65"/>
  <c r="G27" i="65" s="1"/>
  <c r="G20" i="65" s="1"/>
  <c r="F7" i="76"/>
  <c r="G5" i="83"/>
  <c r="L5" i="83" s="1"/>
  <c r="F5" i="75" s="1"/>
  <c r="G10" i="81"/>
  <c r="G8" i="81" s="1"/>
  <c r="J14" i="76"/>
  <c r="G15" i="87"/>
  <c r="G14" i="87" s="1"/>
  <c r="L6" i="87"/>
  <c r="J6" i="75" s="1"/>
  <c r="G22" i="76"/>
  <c r="H7" i="76"/>
  <c r="G3" i="85"/>
  <c r="G7" i="85" s="1"/>
  <c r="I7" i="76"/>
  <c r="G5" i="86"/>
  <c r="G7" i="86" s="1"/>
  <c r="G10" i="84"/>
  <c r="G14" i="76"/>
  <c r="G15" i="84"/>
  <c r="G14" i="84" s="1"/>
  <c r="J22" i="76"/>
  <c r="G23" i="87"/>
  <c r="L23" i="87" s="1"/>
  <c r="J23" i="75" s="1"/>
  <c r="E27" i="76"/>
  <c r="E20" i="76" s="1"/>
  <c r="E8" i="76" s="1"/>
  <c r="G28" i="82"/>
  <c r="G27" i="82" s="1"/>
  <c r="G20" i="82" s="1"/>
  <c r="L16" i="86"/>
  <c r="I16" i="75" s="1"/>
  <c r="L9" i="86"/>
  <c r="I9" i="75" s="1"/>
  <c r="G7" i="84"/>
  <c r="F10" i="76"/>
  <c r="G11" i="83"/>
  <c r="G10" i="83" s="1"/>
  <c r="H14" i="76"/>
  <c r="G15" i="85"/>
  <c r="G14" i="85" s="1"/>
  <c r="I22" i="76"/>
  <c r="G23" i="86"/>
  <c r="G22" i="86" s="1"/>
  <c r="G20" i="86" s="1"/>
  <c r="F27" i="76"/>
  <c r="G28" i="83"/>
  <c r="G27" i="83" s="1"/>
  <c r="G20" i="83" s="1"/>
  <c r="L35" i="85"/>
  <c r="H35" i="75" s="1"/>
  <c r="L31" i="85"/>
  <c r="H31" i="75" s="1"/>
  <c r="L30" i="85"/>
  <c r="H30" i="75" s="1"/>
  <c r="L29" i="85"/>
  <c r="H29" i="75" s="1"/>
  <c r="L28" i="85"/>
  <c r="H28" i="75" s="1"/>
  <c r="L17" i="85"/>
  <c r="H17" i="75" s="1"/>
  <c r="L11" i="85"/>
  <c r="H11" i="75" s="1"/>
  <c r="G7" i="83"/>
  <c r="G10" i="82"/>
  <c r="G14" i="86"/>
  <c r="H22" i="76"/>
  <c r="G23" i="85"/>
  <c r="G22" i="85" s="1"/>
  <c r="G20" i="85" s="1"/>
  <c r="G27" i="76"/>
  <c r="G20" i="76" s="1"/>
  <c r="G28" i="84"/>
  <c r="G27" i="84" s="1"/>
  <c r="G20" i="84" s="1"/>
  <c r="L32" i="82"/>
  <c r="E32" i="75" s="1"/>
  <c r="L25" i="82"/>
  <c r="E25" i="75" s="1"/>
  <c r="L24" i="82"/>
  <c r="E24" i="75" s="1"/>
  <c r="L23" i="82"/>
  <c r="E23" i="75" s="1"/>
  <c r="L19" i="82"/>
  <c r="E19" i="75" s="1"/>
  <c r="L18" i="82"/>
  <c r="E18" i="75" s="1"/>
  <c r="F27" i="65"/>
  <c r="F14" i="65"/>
  <c r="F27" i="81"/>
  <c r="L24" i="81"/>
  <c r="D24" i="75" s="1"/>
  <c r="F14" i="87"/>
  <c r="F14" i="88"/>
  <c r="L33" i="81"/>
  <c r="D33" i="75" s="1"/>
  <c r="L34" i="81"/>
  <c r="D34" i="75" s="1"/>
  <c r="L25" i="81"/>
  <c r="D25" i="75" s="1"/>
  <c r="F27" i="85"/>
  <c r="L32" i="81"/>
  <c r="D32" i="75" s="1"/>
  <c r="L23" i="81"/>
  <c r="D23" i="75" s="1"/>
  <c r="L18" i="88"/>
  <c r="K18" i="75" s="1"/>
  <c r="L32" i="86"/>
  <c r="I32" i="75" s="1"/>
  <c r="L25" i="86"/>
  <c r="I25" i="75" s="1"/>
  <c r="L24" i="86"/>
  <c r="I24" i="75" s="1"/>
  <c r="F22" i="83"/>
  <c r="F27" i="82"/>
  <c r="F27" i="87"/>
  <c r="F10" i="87"/>
  <c r="L24" i="87"/>
  <c r="J24" i="75" s="1"/>
  <c r="F22" i="85"/>
  <c r="F20" i="85" s="1"/>
  <c r="F14" i="85"/>
  <c r="F10" i="85"/>
  <c r="F22" i="88"/>
  <c r="L33" i="87"/>
  <c r="J33" i="75" s="1"/>
  <c r="L15" i="88"/>
  <c r="K15" i="75" s="1"/>
  <c r="K14" i="75" s="1"/>
  <c r="F22" i="84"/>
  <c r="F20" i="84" s="1"/>
  <c r="F14" i="84"/>
  <c r="F10" i="84"/>
  <c r="F27" i="88"/>
  <c r="F20" i="88" s="1"/>
  <c r="L33" i="86"/>
  <c r="I33" i="75" s="1"/>
  <c r="L34" i="86"/>
  <c r="I34" i="75" s="1"/>
  <c r="L21" i="88"/>
  <c r="K21" i="75" s="1"/>
  <c r="L33" i="85"/>
  <c r="H33" i="75" s="1"/>
  <c r="L31" i="88"/>
  <c r="K31" i="75" s="1"/>
  <c r="L28" i="81"/>
  <c r="D28" i="75" s="1"/>
  <c r="D27" i="75" s="1"/>
  <c r="F7" i="83"/>
  <c r="F22" i="82"/>
  <c r="F20" i="82" s="1"/>
  <c r="F14" i="82"/>
  <c r="F10" i="82"/>
  <c r="L33" i="84"/>
  <c r="G33" i="75" s="1"/>
  <c r="L34" i="84"/>
  <c r="G34" i="75" s="1"/>
  <c r="L31" i="84"/>
  <c r="G31" i="75" s="1"/>
  <c r="L31" i="86"/>
  <c r="I31" i="75" s="1"/>
  <c r="L3" i="81"/>
  <c r="D3" i="75" s="1"/>
  <c r="F22" i="87"/>
  <c r="F20" i="87" s="1"/>
  <c r="L32" i="87"/>
  <c r="J32" i="75" s="1"/>
  <c r="L19" i="87"/>
  <c r="J19" i="75" s="1"/>
  <c r="L24" i="85"/>
  <c r="H24" i="75" s="1"/>
  <c r="L18" i="85"/>
  <c r="H18" i="75" s="1"/>
  <c r="L19" i="83"/>
  <c r="F19" i="75" s="1"/>
  <c r="F22" i="81"/>
  <c r="F20" i="81" s="1"/>
  <c r="F14" i="81"/>
  <c r="F10" i="81"/>
  <c r="L33" i="83"/>
  <c r="F33" i="75" s="1"/>
  <c r="L21" i="84"/>
  <c r="G21" i="75" s="1"/>
  <c r="L15" i="81"/>
  <c r="L25" i="87"/>
  <c r="J25" i="75" s="1"/>
  <c r="L18" i="87"/>
  <c r="J18" i="75" s="1"/>
  <c r="L25" i="85"/>
  <c r="H25" i="75" s="1"/>
  <c r="L19" i="85"/>
  <c r="H19" i="75" s="1"/>
  <c r="F27" i="83"/>
  <c r="F14" i="83"/>
  <c r="F10" i="83"/>
  <c r="L32" i="83"/>
  <c r="F32" i="75" s="1"/>
  <c r="L25" i="83"/>
  <c r="F25" i="75" s="1"/>
  <c r="L24" i="83"/>
  <c r="F24" i="75" s="1"/>
  <c r="L23" i="83"/>
  <c r="F23" i="75" s="1"/>
  <c r="L18" i="83"/>
  <c r="F18" i="75" s="1"/>
  <c r="L33" i="82"/>
  <c r="E33" i="75" s="1"/>
  <c r="L34" i="82"/>
  <c r="E34" i="75" s="1"/>
  <c r="L28" i="87"/>
  <c r="J28" i="75" s="1"/>
  <c r="L15" i="87"/>
  <c r="J15" i="75" s="1"/>
  <c r="L32" i="88"/>
  <c r="K32" i="75" s="1"/>
  <c r="L25" i="88"/>
  <c r="K25" i="75" s="1"/>
  <c r="L19" i="88"/>
  <c r="K19" i="75" s="1"/>
  <c r="F22" i="86"/>
  <c r="F20" i="86" s="1"/>
  <c r="F14" i="86"/>
  <c r="F10" i="86"/>
  <c r="L33" i="88"/>
  <c r="K33" i="75" s="1"/>
  <c r="L34" i="88"/>
  <c r="K34" i="75" s="1"/>
  <c r="L15" i="86"/>
  <c r="I15" i="75" s="1"/>
  <c r="E20" i="80"/>
  <c r="F20" i="80"/>
  <c r="J20" i="80"/>
  <c r="E20" i="78"/>
  <c r="G20" i="78"/>
  <c r="E20" i="81"/>
  <c r="C20" i="77"/>
  <c r="K20" i="77"/>
  <c r="K8" i="77" s="1"/>
  <c r="E8" i="87"/>
  <c r="F20" i="77"/>
  <c r="E8" i="86"/>
  <c r="H20" i="77"/>
  <c r="D20" i="77"/>
  <c r="K22" i="85"/>
  <c r="K20" i="85" s="1"/>
  <c r="K8" i="85" s="1"/>
  <c r="L12" i="84"/>
  <c r="L4" i="85"/>
  <c r="H4" i="75" s="1"/>
  <c r="F7" i="85"/>
  <c r="F7" i="84"/>
  <c r="L4" i="84"/>
  <c r="G4" i="75" s="1"/>
  <c r="L4" i="83"/>
  <c r="F4" i="75" s="1"/>
  <c r="L4" i="82"/>
  <c r="E4" i="75" s="1"/>
  <c r="F7" i="82"/>
  <c r="L12" i="87"/>
  <c r="J12" i="75" s="1"/>
  <c r="F7" i="88"/>
  <c r="L4" i="88"/>
  <c r="F7" i="87"/>
  <c r="F7" i="86"/>
  <c r="L4" i="86"/>
  <c r="I4" i="75" s="1"/>
  <c r="L12" i="88"/>
  <c r="L12" i="81"/>
  <c r="D12" i="75" s="1"/>
  <c r="K22" i="81"/>
  <c r="K20" i="81" s="1"/>
  <c r="K22" i="87"/>
  <c r="K20" i="87" s="1"/>
  <c r="K22" i="88"/>
  <c r="L23" i="88"/>
  <c r="K23" i="75" s="1"/>
  <c r="L23" i="86"/>
  <c r="I23" i="75" s="1"/>
  <c r="K22" i="86"/>
  <c r="L23" i="85"/>
  <c r="H23" i="75" s="1"/>
  <c r="K22" i="84"/>
  <c r="K22" i="83"/>
  <c r="K20" i="83" s="1"/>
  <c r="K22" i="82"/>
  <c r="K20" i="82" s="1"/>
  <c r="K8" i="82" s="1"/>
  <c r="L32" i="85"/>
  <c r="H32" i="75" s="1"/>
  <c r="K10" i="88"/>
  <c r="K10" i="87"/>
  <c r="L12" i="86"/>
  <c r="I12" i="75" s="1"/>
  <c r="L12" i="85"/>
  <c r="H12" i="75" s="1"/>
  <c r="K10" i="84"/>
  <c r="L12" i="83"/>
  <c r="F12" i="75" s="1"/>
  <c r="L12" i="82"/>
  <c r="E12" i="75" s="1"/>
  <c r="E8" i="88"/>
  <c r="E8" i="83"/>
  <c r="E8" i="85"/>
  <c r="E20" i="84"/>
  <c r="E8" i="84" s="1"/>
  <c r="E8" i="82"/>
  <c r="E8" i="81"/>
  <c r="L34" i="65"/>
  <c r="C34" i="75" s="1"/>
  <c r="H20" i="80"/>
  <c r="H8" i="80" s="1"/>
  <c r="I20" i="80"/>
  <c r="I8" i="80" s="1"/>
  <c r="C20" i="80"/>
  <c r="C8" i="80" s="1"/>
  <c r="G20" i="80"/>
  <c r="G8" i="80" s="1"/>
  <c r="G20" i="79"/>
  <c r="G8" i="79" s="1"/>
  <c r="C20" i="79"/>
  <c r="K20" i="79"/>
  <c r="I20" i="78"/>
  <c r="I8" i="78" s="1"/>
  <c r="C20" i="78"/>
  <c r="C8" i="78" s="1"/>
  <c r="K20" i="78"/>
  <c r="K8" i="78" s="1"/>
  <c r="E20" i="77"/>
  <c r="E8" i="77" s="1"/>
  <c r="H20" i="78"/>
  <c r="G8" i="78"/>
  <c r="D20" i="78"/>
  <c r="D8" i="78" s="1"/>
  <c r="F20" i="78"/>
  <c r="F8" i="78" s="1"/>
  <c r="E10" i="65"/>
  <c r="E14" i="65"/>
  <c r="E22" i="65"/>
  <c r="E27" i="65"/>
  <c r="K8" i="80"/>
  <c r="J8" i="80"/>
  <c r="E8" i="80"/>
  <c r="D8" i="80"/>
  <c r="F8" i="80"/>
  <c r="C8" i="79"/>
  <c r="K8" i="79"/>
  <c r="J8" i="79"/>
  <c r="I8" i="79"/>
  <c r="D8" i="79"/>
  <c r="E8" i="79"/>
  <c r="F8" i="79"/>
  <c r="H8" i="79"/>
  <c r="J8" i="78"/>
  <c r="E8" i="78"/>
  <c r="H8" i="78"/>
  <c r="C8" i="77"/>
  <c r="I8" i="77"/>
  <c r="J8" i="77"/>
  <c r="H8" i="77"/>
  <c r="D8" i="77"/>
  <c r="F8" i="77"/>
  <c r="G8" i="77"/>
  <c r="J20" i="76"/>
  <c r="F20" i="76"/>
  <c r="F8" i="76" s="1"/>
  <c r="D20" i="76"/>
  <c r="H20" i="76"/>
  <c r="C20" i="76"/>
  <c r="K20" i="76"/>
  <c r="I20" i="76"/>
  <c r="I8" i="76" s="1"/>
  <c r="K7" i="76"/>
  <c r="J7" i="76"/>
  <c r="G8" i="76"/>
  <c r="H20" i="65"/>
  <c r="H8" i="65" s="1"/>
  <c r="I8" i="65"/>
  <c r="D8" i="65"/>
  <c r="H7" i="74"/>
  <c r="D8" i="76"/>
  <c r="H14" i="45"/>
  <c r="D22" i="45"/>
  <c r="J14" i="45"/>
  <c r="C22" i="45"/>
  <c r="G27" i="45"/>
  <c r="G10" i="45"/>
  <c r="E22" i="45"/>
  <c r="E27" i="45"/>
  <c r="D14" i="45"/>
  <c r="D7" i="45"/>
  <c r="G14" i="45"/>
  <c r="D27" i="45"/>
  <c r="C14" i="45"/>
  <c r="K10" i="45"/>
  <c r="F7" i="45"/>
  <c r="E14" i="45"/>
  <c r="J10" i="45"/>
  <c r="I22" i="45"/>
  <c r="K23" i="65"/>
  <c r="K22" i="65" s="1"/>
  <c r="K20" i="65" s="1"/>
  <c r="F22" i="45"/>
  <c r="I27" i="45"/>
  <c r="I14" i="45"/>
  <c r="I10" i="45"/>
  <c r="G22" i="45"/>
  <c r="H7" i="45"/>
  <c r="H27" i="45"/>
  <c r="H10" i="45"/>
  <c r="G7" i="45"/>
  <c r="D10" i="45"/>
  <c r="J27" i="45"/>
  <c r="K15" i="65"/>
  <c r="K14" i="65" s="1"/>
  <c r="G7" i="65"/>
  <c r="J22" i="74"/>
  <c r="K10" i="74"/>
  <c r="F10" i="74"/>
  <c r="G10" i="74"/>
  <c r="H14" i="74"/>
  <c r="D14" i="74"/>
  <c r="C7" i="74"/>
  <c r="D27" i="74"/>
  <c r="F14" i="74"/>
  <c r="E7" i="74"/>
  <c r="C27" i="74"/>
  <c r="J27" i="74"/>
  <c r="I10" i="74"/>
  <c r="C14" i="74"/>
  <c r="K27" i="74"/>
  <c r="D7" i="74"/>
  <c r="E14" i="74"/>
  <c r="E22" i="74"/>
  <c r="F22" i="74"/>
  <c r="F20" i="74" s="1"/>
  <c r="G27" i="74"/>
  <c r="C10" i="74"/>
  <c r="J7" i="74"/>
  <c r="C22" i="74"/>
  <c r="I14" i="74"/>
  <c r="D10" i="74"/>
  <c r="E7" i="65"/>
  <c r="C7" i="65"/>
  <c r="C14" i="65"/>
  <c r="E7" i="45"/>
  <c r="F10" i="45"/>
  <c r="K22" i="45"/>
  <c r="E10" i="45"/>
  <c r="F14" i="45"/>
  <c r="J22" i="45"/>
  <c r="K27" i="45"/>
  <c r="C27" i="45"/>
  <c r="C7" i="45"/>
  <c r="J7" i="45"/>
  <c r="C10" i="45"/>
  <c r="H22" i="45"/>
  <c r="K7" i="45"/>
  <c r="I7" i="45"/>
  <c r="K14" i="45"/>
  <c r="K7" i="65"/>
  <c r="F27" i="45"/>
  <c r="G7" i="43"/>
  <c r="L31" i="65"/>
  <c r="C31" i="75" s="1"/>
  <c r="I7" i="74"/>
  <c r="J10" i="74"/>
  <c r="H22" i="74"/>
  <c r="I27" i="74"/>
  <c r="K14" i="74"/>
  <c r="K7" i="74"/>
  <c r="I22" i="74"/>
  <c r="L21" i="65"/>
  <c r="C21" i="75" s="1"/>
  <c r="J14" i="74"/>
  <c r="G22" i="74"/>
  <c r="G20" i="74" s="1"/>
  <c r="H27" i="74"/>
  <c r="G7" i="74"/>
  <c r="H10" i="74"/>
  <c r="K22" i="74"/>
  <c r="L17" i="65"/>
  <c r="C17" i="75" s="1"/>
  <c r="F7" i="74"/>
  <c r="F27" i="74"/>
  <c r="F23" i="65"/>
  <c r="F22" i="65" s="1"/>
  <c r="F20" i="65" s="1"/>
  <c r="L16" i="65"/>
  <c r="C16" i="75" s="1"/>
  <c r="G14" i="74"/>
  <c r="D22" i="74"/>
  <c r="E27" i="74"/>
  <c r="F13" i="65"/>
  <c r="F10" i="65" s="1"/>
  <c r="E10" i="74"/>
  <c r="F3" i="65"/>
  <c r="F7" i="65" s="1"/>
  <c r="L35" i="65"/>
  <c r="C35" i="75" s="1"/>
  <c r="L29" i="65"/>
  <c r="C29" i="75" s="1"/>
  <c r="L11" i="65"/>
  <c r="C11" i="75" s="1"/>
  <c r="L30" i="65"/>
  <c r="C30" i="75" s="1"/>
  <c r="H10" i="43"/>
  <c r="L25" i="65"/>
  <c r="C25" i="75" s="1"/>
  <c r="C7" i="43"/>
  <c r="J7" i="65"/>
  <c r="L4" i="65"/>
  <c r="C4" i="75" s="1"/>
  <c r="L24" i="65"/>
  <c r="C24" i="75" s="1"/>
  <c r="L33" i="65"/>
  <c r="C33" i="75" s="1"/>
  <c r="F22" i="43"/>
  <c r="D14" i="43"/>
  <c r="G10" i="43"/>
  <c r="L9" i="65"/>
  <c r="C9" i="75" s="1"/>
  <c r="L19" i="65"/>
  <c r="C19" i="75" s="1"/>
  <c r="L32" i="65"/>
  <c r="C32" i="75" s="1"/>
  <c r="L6" i="65"/>
  <c r="C6" i="75" s="1"/>
  <c r="L13" i="65"/>
  <c r="C13" i="75" s="1"/>
  <c r="L18" i="65"/>
  <c r="C18" i="75" s="1"/>
  <c r="L26" i="65"/>
  <c r="C26" i="75" s="1"/>
  <c r="L12" i="65"/>
  <c r="C12" i="75" s="1"/>
  <c r="K7" i="43"/>
  <c r="E22" i="43"/>
  <c r="L5" i="65"/>
  <c r="C5" i="75" s="1"/>
  <c r="C22" i="65"/>
  <c r="C20" i="65" s="1"/>
  <c r="C10" i="65"/>
  <c r="H22" i="43"/>
  <c r="I27" i="43"/>
  <c r="G14" i="43"/>
  <c r="E7" i="43"/>
  <c r="K27" i="43"/>
  <c r="C27" i="43"/>
  <c r="G22" i="43"/>
  <c r="E14" i="43"/>
  <c r="F14" i="43"/>
  <c r="I10" i="43"/>
  <c r="D7" i="43"/>
  <c r="F7" i="43"/>
  <c r="D27" i="43"/>
  <c r="I22" i="43"/>
  <c r="J10" i="43"/>
  <c r="J27" i="43"/>
  <c r="J7" i="43"/>
  <c r="H27" i="43"/>
  <c r="K14" i="43"/>
  <c r="I7" i="43"/>
  <c r="F27" i="43"/>
  <c r="G27" i="43"/>
  <c r="D22" i="43"/>
  <c r="I14" i="43"/>
  <c r="J14" i="43"/>
  <c r="K10" i="43"/>
  <c r="C10" i="43"/>
  <c r="E10" i="43"/>
  <c r="C14" i="43"/>
  <c r="F10" i="43"/>
  <c r="H7" i="43"/>
  <c r="E27" i="43"/>
  <c r="J22" i="43"/>
  <c r="K22" i="43"/>
  <c r="C22" i="43"/>
  <c r="H14" i="43"/>
  <c r="D10" i="43"/>
  <c r="K20" i="88" l="1"/>
  <c r="K22" i="75"/>
  <c r="J20" i="65"/>
  <c r="J10" i="75"/>
  <c r="E10" i="75"/>
  <c r="J20" i="86"/>
  <c r="H22" i="75"/>
  <c r="E14" i="75"/>
  <c r="I22" i="75"/>
  <c r="H20" i="74"/>
  <c r="L14" i="82"/>
  <c r="D7" i="75"/>
  <c r="E22" i="75"/>
  <c r="G7" i="75"/>
  <c r="I27" i="75"/>
  <c r="J22" i="75"/>
  <c r="H10" i="75"/>
  <c r="J27" i="75"/>
  <c r="K27" i="75"/>
  <c r="L7" i="88"/>
  <c r="K4" i="75"/>
  <c r="L10" i="84"/>
  <c r="G12" i="75"/>
  <c r="G10" i="75" s="1"/>
  <c r="J14" i="75"/>
  <c r="L14" i="81"/>
  <c r="D15" i="75"/>
  <c r="D14" i="75" s="1"/>
  <c r="D10" i="75"/>
  <c r="E7" i="75"/>
  <c r="K7" i="75"/>
  <c r="F22" i="75"/>
  <c r="K20" i="74"/>
  <c r="K8" i="74" s="1"/>
  <c r="L10" i="88"/>
  <c r="K12" i="75"/>
  <c r="K10" i="75" s="1"/>
  <c r="F20" i="83"/>
  <c r="D22" i="75"/>
  <c r="D20" i="75" s="1"/>
  <c r="H27" i="75"/>
  <c r="I14" i="75"/>
  <c r="F7" i="75"/>
  <c r="D20" i="74"/>
  <c r="G22" i="75"/>
  <c r="J7" i="75"/>
  <c r="L28" i="65"/>
  <c r="C28" i="75" s="1"/>
  <c r="F8" i="81"/>
  <c r="J20" i="82"/>
  <c r="J8" i="82" s="1"/>
  <c r="J20" i="83"/>
  <c r="L15" i="84"/>
  <c r="G15" i="75" s="1"/>
  <c r="G14" i="75" s="1"/>
  <c r="G8" i="84"/>
  <c r="L15" i="85"/>
  <c r="H15" i="75" s="1"/>
  <c r="H14" i="75" s="1"/>
  <c r="L10" i="85"/>
  <c r="L3" i="85"/>
  <c r="H3" i="75" s="1"/>
  <c r="H7" i="75" s="1"/>
  <c r="G8" i="85"/>
  <c r="G8" i="86"/>
  <c r="K20" i="86"/>
  <c r="K8" i="86" s="1"/>
  <c r="L27" i="87"/>
  <c r="J8" i="87"/>
  <c r="J20" i="88"/>
  <c r="J8" i="88" s="1"/>
  <c r="H20" i="45"/>
  <c r="G20" i="45"/>
  <c r="G8" i="45" s="1"/>
  <c r="K8" i="83"/>
  <c r="K20" i="84"/>
  <c r="K8" i="84" s="1"/>
  <c r="L27" i="88"/>
  <c r="E20" i="45"/>
  <c r="L14" i="86"/>
  <c r="L27" i="81"/>
  <c r="L7" i="87"/>
  <c r="K8" i="81"/>
  <c r="L14" i="88"/>
  <c r="K8" i="65"/>
  <c r="J20" i="45"/>
  <c r="I20" i="45"/>
  <c r="D20" i="45"/>
  <c r="D8" i="45" s="1"/>
  <c r="L22" i="88"/>
  <c r="L10" i="81"/>
  <c r="J20" i="81"/>
  <c r="L22" i="84"/>
  <c r="L22" i="82"/>
  <c r="L7" i="81"/>
  <c r="J8" i="65"/>
  <c r="L27" i="86"/>
  <c r="J8" i="83"/>
  <c r="L7" i="84"/>
  <c r="L10" i="82"/>
  <c r="J8" i="81"/>
  <c r="L14" i="87"/>
  <c r="L27" i="85"/>
  <c r="J20" i="84"/>
  <c r="J8" i="84" s="1"/>
  <c r="J8" i="86"/>
  <c r="L10" i="87"/>
  <c r="G10" i="87"/>
  <c r="L7" i="82"/>
  <c r="L22" i="81"/>
  <c r="G8" i="83"/>
  <c r="G8" i="88"/>
  <c r="L7" i="83"/>
  <c r="L15" i="83"/>
  <c r="L5" i="86"/>
  <c r="G22" i="87"/>
  <c r="G20" i="87" s="1"/>
  <c r="G7" i="82"/>
  <c r="G8" i="82" s="1"/>
  <c r="G8" i="65"/>
  <c r="L22" i="83"/>
  <c r="H8" i="76"/>
  <c r="L28" i="83"/>
  <c r="L11" i="86"/>
  <c r="J8" i="76"/>
  <c r="L28" i="84"/>
  <c r="L28" i="82"/>
  <c r="L11" i="83"/>
  <c r="L22" i="86"/>
  <c r="L22" i="87"/>
  <c r="F8" i="83"/>
  <c r="F8" i="88"/>
  <c r="L22" i="85"/>
  <c r="F8" i="84"/>
  <c r="F8" i="85"/>
  <c r="E20" i="74"/>
  <c r="F8" i="65"/>
  <c r="I20" i="74"/>
  <c r="I8" i="74" s="1"/>
  <c r="F8" i="86"/>
  <c r="F8" i="82"/>
  <c r="F8" i="87"/>
  <c r="L10" i="65"/>
  <c r="K8" i="87"/>
  <c r="K8" i="88"/>
  <c r="E20" i="65"/>
  <c r="E8" i="65" s="1"/>
  <c r="C27" i="75"/>
  <c r="K8" i="76"/>
  <c r="C10" i="75"/>
  <c r="K20" i="43"/>
  <c r="K8" i="43" s="1"/>
  <c r="F20" i="43"/>
  <c r="F8" i="43" s="1"/>
  <c r="I20" i="43"/>
  <c r="I8" i="43" s="1"/>
  <c r="E20" i="43"/>
  <c r="E8" i="43" s="1"/>
  <c r="J20" i="43"/>
  <c r="J8" i="43" s="1"/>
  <c r="K20" i="45"/>
  <c r="K8" i="45" s="1"/>
  <c r="F20" i="45"/>
  <c r="F8" i="45" s="1"/>
  <c r="C20" i="45"/>
  <c r="C8" i="45" s="1"/>
  <c r="J20" i="74"/>
  <c r="J8" i="74" s="1"/>
  <c r="C20" i="74"/>
  <c r="C8" i="74" s="1"/>
  <c r="H20" i="43"/>
  <c r="H8" i="43" s="1"/>
  <c r="G20" i="43"/>
  <c r="G8" i="43" s="1"/>
  <c r="D20" i="43"/>
  <c r="D8" i="43" s="1"/>
  <c r="C20" i="43"/>
  <c r="C8" i="43" s="1"/>
  <c r="C8" i="65"/>
  <c r="F8" i="74"/>
  <c r="J8" i="45"/>
  <c r="H8" i="45"/>
  <c r="L15" i="65"/>
  <c r="I8" i="45"/>
  <c r="E8" i="45"/>
  <c r="L23" i="65"/>
  <c r="D8" i="74"/>
  <c r="G8" i="74"/>
  <c r="E8" i="74"/>
  <c r="L3" i="65"/>
  <c r="H8" i="74"/>
  <c r="L20" i="88" l="1"/>
  <c r="L8" i="88" s="1"/>
  <c r="L27" i="65"/>
  <c r="L7" i="85"/>
  <c r="K20" i="75"/>
  <c r="H20" i="75"/>
  <c r="L14" i="85"/>
  <c r="I20" i="75"/>
  <c r="K8" i="75"/>
  <c r="L27" i="84"/>
  <c r="L20" i="84" s="1"/>
  <c r="G28" i="75"/>
  <c r="G27" i="75" s="1"/>
  <c r="G20" i="75" s="1"/>
  <c r="G8" i="75" s="1"/>
  <c r="L7" i="86"/>
  <c r="I5" i="75"/>
  <c r="I7" i="75" s="1"/>
  <c r="L14" i="84"/>
  <c r="L22" i="65"/>
  <c r="L20" i="65" s="1"/>
  <c r="C23" i="75"/>
  <c r="C22" i="75" s="1"/>
  <c r="C20" i="75" s="1"/>
  <c r="L10" i="86"/>
  <c r="I11" i="75"/>
  <c r="I10" i="75" s="1"/>
  <c r="L14" i="83"/>
  <c r="F15" i="75"/>
  <c r="F14" i="75" s="1"/>
  <c r="L20" i="87"/>
  <c r="L8" i="87" s="1"/>
  <c r="H8" i="75"/>
  <c r="D8" i="75"/>
  <c r="L27" i="83"/>
  <c r="L20" i="83" s="1"/>
  <c r="F28" i="75"/>
  <c r="F27" i="75" s="1"/>
  <c r="F20" i="75" s="1"/>
  <c r="L14" i="65"/>
  <c r="C15" i="75"/>
  <c r="C14" i="75" s="1"/>
  <c r="L10" i="83"/>
  <c r="F11" i="75"/>
  <c r="F10" i="75" s="1"/>
  <c r="L27" i="82"/>
  <c r="L20" i="82" s="1"/>
  <c r="L8" i="82" s="1"/>
  <c r="E28" i="75"/>
  <c r="E27" i="75" s="1"/>
  <c r="E20" i="75" s="1"/>
  <c r="E8" i="75" s="1"/>
  <c r="J20" i="75"/>
  <c r="J8" i="75" s="1"/>
  <c r="L7" i="65"/>
  <c r="C3" i="75"/>
  <c r="C7" i="75" s="1"/>
  <c r="L20" i="81"/>
  <c r="L8" i="81" s="1"/>
  <c r="L20" i="86"/>
  <c r="L20" i="85"/>
  <c r="G8" i="87"/>
  <c r="C27" i="27"/>
  <c r="D27" i="27"/>
  <c r="E27" i="27"/>
  <c r="F27" i="27"/>
  <c r="G27" i="27"/>
  <c r="H27" i="27"/>
  <c r="I27" i="27"/>
  <c r="J27" i="27"/>
  <c r="K27" i="27"/>
  <c r="I8" i="75" l="1"/>
  <c r="L8" i="85"/>
  <c r="F8" i="75"/>
  <c r="L8" i="86"/>
  <c r="L8" i="65"/>
  <c r="L8" i="84"/>
  <c r="L8" i="83"/>
  <c r="C8" i="75"/>
  <c r="D22" i="25" l="1"/>
  <c r="K22" i="24"/>
  <c r="J22" i="24"/>
  <c r="I22" i="24"/>
  <c r="K14" i="24"/>
  <c r="J14" i="24"/>
  <c r="I14" i="24"/>
  <c r="K10" i="24"/>
  <c r="J10" i="24"/>
  <c r="I10" i="24"/>
  <c r="K7" i="24"/>
  <c r="J7" i="24"/>
  <c r="I7" i="24"/>
  <c r="H22" i="24"/>
  <c r="G22" i="24"/>
  <c r="F22" i="24"/>
  <c r="H14" i="24"/>
  <c r="G14" i="24"/>
  <c r="F14" i="24"/>
  <c r="H10" i="24"/>
  <c r="G10" i="24"/>
  <c r="F10" i="24"/>
  <c r="H7" i="24"/>
  <c r="G7" i="24"/>
  <c r="F7" i="24"/>
  <c r="D27" i="24"/>
  <c r="E22" i="24"/>
  <c r="D22" i="24"/>
  <c r="D20" i="24" s="1"/>
  <c r="E14" i="24"/>
  <c r="D14" i="24"/>
  <c r="E10" i="24"/>
  <c r="D10" i="24"/>
  <c r="E7" i="24"/>
  <c r="D7" i="24"/>
  <c r="C27" i="24"/>
  <c r="C22" i="24"/>
  <c r="C20" i="24" s="1"/>
  <c r="C14" i="24"/>
  <c r="C10" i="24"/>
  <c r="C7" i="24"/>
  <c r="K14" i="29"/>
  <c r="J14" i="29"/>
  <c r="I14" i="29"/>
  <c r="H14" i="29"/>
  <c r="G14" i="29"/>
  <c r="F14" i="29"/>
  <c r="E14" i="29"/>
  <c r="D14" i="29"/>
  <c r="C14" i="29"/>
  <c r="K27" i="25"/>
  <c r="J27" i="25"/>
  <c r="I27" i="25"/>
  <c r="K14" i="25"/>
  <c r="J14" i="25"/>
  <c r="I14" i="25"/>
  <c r="K10" i="25"/>
  <c r="J10" i="25"/>
  <c r="I10" i="25"/>
  <c r="K7" i="25"/>
  <c r="J7" i="25"/>
  <c r="I7" i="25"/>
  <c r="H27" i="25"/>
  <c r="G27" i="25"/>
  <c r="F27" i="25"/>
  <c r="H14" i="25"/>
  <c r="G14" i="25"/>
  <c r="F14" i="25"/>
  <c r="H10" i="25"/>
  <c r="G10" i="25"/>
  <c r="F10" i="25"/>
  <c r="H7" i="25"/>
  <c r="G7" i="25"/>
  <c r="F7" i="25"/>
  <c r="E27" i="25"/>
  <c r="D27" i="25"/>
  <c r="E14" i="25"/>
  <c r="D14" i="25"/>
  <c r="E10" i="25"/>
  <c r="D10" i="25"/>
  <c r="E7" i="25"/>
  <c r="D7" i="25"/>
  <c r="C27" i="25"/>
  <c r="C22" i="25"/>
  <c r="C20" i="25" s="1"/>
  <c r="C14" i="25"/>
  <c r="C10" i="25"/>
  <c r="C7" i="25"/>
  <c r="D20" i="25" l="1"/>
  <c r="D8" i="25" s="1"/>
  <c r="C8" i="24"/>
  <c r="D8" i="24"/>
  <c r="C8" i="25"/>
  <c r="C10" i="29"/>
  <c r="C27" i="29"/>
  <c r="E10" i="29"/>
  <c r="D10" i="29"/>
  <c r="D27" i="29"/>
  <c r="C22" i="29"/>
  <c r="C20" i="29" l="1"/>
  <c r="E27" i="24"/>
  <c r="E20" i="24" s="1"/>
  <c r="E22" i="25"/>
  <c r="E20" i="25" s="1"/>
  <c r="D7" i="29"/>
  <c r="F10" i="29"/>
  <c r="E27" i="29"/>
  <c r="D22" i="29"/>
  <c r="D20" i="29" s="1"/>
  <c r="K27" i="30"/>
  <c r="J27" i="30"/>
  <c r="K22" i="30"/>
  <c r="J22" i="30"/>
  <c r="K14" i="30"/>
  <c r="J14" i="30"/>
  <c r="K10" i="30"/>
  <c r="J10" i="30"/>
  <c r="K7" i="30"/>
  <c r="J7" i="30"/>
  <c r="I27" i="30"/>
  <c r="H27" i="30"/>
  <c r="G27" i="30"/>
  <c r="F27" i="30"/>
  <c r="I22" i="30"/>
  <c r="I20" i="30" s="1"/>
  <c r="H22" i="30"/>
  <c r="H20" i="30" s="1"/>
  <c r="G22" i="30"/>
  <c r="G20" i="30" s="1"/>
  <c r="F22" i="30"/>
  <c r="F20" i="30" s="1"/>
  <c r="I14" i="30"/>
  <c r="H14" i="30"/>
  <c r="G14" i="30"/>
  <c r="F14" i="30"/>
  <c r="I10" i="30"/>
  <c r="H10" i="30"/>
  <c r="G10" i="30"/>
  <c r="F10" i="30"/>
  <c r="I7" i="30"/>
  <c r="H7" i="30"/>
  <c r="G7" i="30"/>
  <c r="F7" i="30"/>
  <c r="E27" i="30"/>
  <c r="D27" i="30"/>
  <c r="E22" i="30"/>
  <c r="E20" i="30" s="1"/>
  <c r="D22" i="30"/>
  <c r="D20" i="30" s="1"/>
  <c r="E14" i="30"/>
  <c r="D14" i="30"/>
  <c r="E10" i="30"/>
  <c r="D10" i="30"/>
  <c r="E7" i="30"/>
  <c r="D7" i="30"/>
  <c r="C27" i="30"/>
  <c r="C22" i="30"/>
  <c r="C20" i="30" s="1"/>
  <c r="C14" i="30"/>
  <c r="C10" i="30"/>
  <c r="C7" i="30"/>
  <c r="C22" i="27"/>
  <c r="C20" i="27" s="1"/>
  <c r="D22" i="27"/>
  <c r="D20" i="27" s="1"/>
  <c r="E22" i="27"/>
  <c r="E20" i="27" s="1"/>
  <c r="F22" i="27"/>
  <c r="F20" i="27" s="1"/>
  <c r="G22" i="27"/>
  <c r="G20" i="27" s="1"/>
  <c r="H22" i="27"/>
  <c r="H20" i="27" s="1"/>
  <c r="I22" i="27"/>
  <c r="I20" i="27" s="1"/>
  <c r="J22" i="27"/>
  <c r="J20" i="27" s="1"/>
  <c r="K22" i="27"/>
  <c r="K20" i="27" s="1"/>
  <c r="C10" i="27"/>
  <c r="D10" i="27"/>
  <c r="E10" i="27"/>
  <c r="F10" i="27"/>
  <c r="G10" i="27"/>
  <c r="H10" i="27"/>
  <c r="I10" i="27"/>
  <c r="J10" i="27"/>
  <c r="K10" i="27"/>
  <c r="C7" i="27"/>
  <c r="D7" i="27"/>
  <c r="E7" i="27"/>
  <c r="F7" i="27"/>
  <c r="G7" i="27"/>
  <c r="H7" i="27"/>
  <c r="I7" i="27"/>
  <c r="J7" i="27"/>
  <c r="K7" i="27"/>
  <c r="J20" i="30" l="1"/>
  <c r="K20" i="30"/>
  <c r="G8" i="30"/>
  <c r="G39" i="30" s="1"/>
  <c r="E8" i="25"/>
  <c r="D8" i="29"/>
  <c r="J8" i="30"/>
  <c r="J39" i="30" s="1"/>
  <c r="K8" i="30"/>
  <c r="K39" i="30" s="1"/>
  <c r="D8" i="30"/>
  <c r="D39" i="30" s="1"/>
  <c r="H8" i="30"/>
  <c r="H39" i="30" s="1"/>
  <c r="E8" i="30"/>
  <c r="E39" i="30" s="1"/>
  <c r="I8" i="30"/>
  <c r="I39" i="30" s="1"/>
  <c r="E8" i="24"/>
  <c r="F27" i="24"/>
  <c r="F20" i="24" s="1"/>
  <c r="F22" i="25"/>
  <c r="F20" i="25" s="1"/>
  <c r="E7" i="29"/>
  <c r="G10" i="29"/>
  <c r="F27" i="29"/>
  <c r="E22" i="29"/>
  <c r="E20" i="29" s="1"/>
  <c r="F8" i="30"/>
  <c r="F39" i="30" s="1"/>
  <c r="C8" i="30"/>
  <c r="C39" i="30" s="1"/>
  <c r="F8" i="25" l="1"/>
  <c r="E8" i="29"/>
  <c r="F8" i="24"/>
  <c r="G27" i="24"/>
  <c r="G20" i="24" s="1"/>
  <c r="G20" i="25"/>
  <c r="F7" i="29"/>
  <c r="H10" i="29"/>
  <c r="G27" i="29"/>
  <c r="F22" i="29"/>
  <c r="F20" i="29" s="1"/>
  <c r="G8" i="25" l="1"/>
  <c r="F8" i="29"/>
  <c r="G8" i="24"/>
  <c r="H27" i="24"/>
  <c r="H20" i="24" s="1"/>
  <c r="H20" i="25"/>
  <c r="G7" i="29"/>
  <c r="I10" i="29"/>
  <c r="H27" i="29"/>
  <c r="G22" i="29"/>
  <c r="G20" i="29" s="1"/>
  <c r="H8" i="25" l="1"/>
  <c r="G8" i="29"/>
  <c r="H8" i="24"/>
  <c r="I27" i="24"/>
  <c r="I20" i="24" s="1"/>
  <c r="I22" i="25"/>
  <c r="I20" i="25" s="1"/>
  <c r="H7" i="29"/>
  <c r="K10" i="29"/>
  <c r="J10" i="29"/>
  <c r="I27" i="29"/>
  <c r="H22" i="29"/>
  <c r="H20" i="29" s="1"/>
  <c r="I8" i="25" l="1"/>
  <c r="H8" i="29"/>
  <c r="I8" i="24"/>
  <c r="K27" i="24"/>
  <c r="K20" i="24" s="1"/>
  <c r="J27" i="24"/>
  <c r="J20" i="24" s="1"/>
  <c r="J22" i="25"/>
  <c r="J20" i="25" s="1"/>
  <c r="I7" i="29"/>
  <c r="K27" i="29"/>
  <c r="J27" i="29"/>
  <c r="I22" i="29"/>
  <c r="I20" i="29" s="1"/>
  <c r="J8" i="25" l="1"/>
  <c r="I8" i="29"/>
  <c r="K8" i="24"/>
  <c r="J8" i="24"/>
  <c r="K22" i="25"/>
  <c r="K20" i="25" s="1"/>
  <c r="J7" i="29"/>
  <c r="K7" i="29"/>
  <c r="J22" i="29"/>
  <c r="J20" i="29" s="1"/>
  <c r="K22" i="29"/>
  <c r="K20" i="29" s="1"/>
  <c r="K8" i="25" l="1"/>
  <c r="J8" i="29"/>
  <c r="K8" i="29"/>
  <c r="C14" i="27"/>
  <c r="C8" i="27" s="1"/>
  <c r="D14" i="27"/>
  <c r="D8" i="27" s="1"/>
  <c r="E14" i="27"/>
  <c r="E8" i="27" s="1"/>
  <c r="F14" i="27"/>
  <c r="F8" i="27" s="1"/>
  <c r="G14" i="27"/>
  <c r="G8" i="27" s="1"/>
  <c r="H14" i="27"/>
  <c r="H8" i="27" s="1"/>
  <c r="I14" i="27"/>
  <c r="I8" i="27" s="1"/>
  <c r="J14" i="27"/>
  <c r="J8" i="27" s="1"/>
  <c r="K14" i="27"/>
  <c r="K8" i="27" s="1"/>
  <c r="C7" i="29" l="1"/>
  <c r="C8" i="29" s="1"/>
  <c r="C10" i="76" l="1"/>
  <c r="C8" i="76" s="1"/>
</calcChain>
</file>

<file path=xl/sharedStrings.xml><?xml version="1.0" encoding="utf-8"?>
<sst xmlns="http://schemas.openxmlformats.org/spreadsheetml/2006/main" count="1945" uniqueCount="119">
  <si>
    <t>Статистическое расхождение</t>
  </si>
  <si>
    <t>Население</t>
  </si>
  <si>
    <t>Изменение запасов</t>
  </si>
  <si>
    <t>Строительство</t>
  </si>
  <si>
    <t>Индекс строки</t>
  </si>
  <si>
    <t>Уголь</t>
  </si>
  <si>
    <t>Сырая
нефть</t>
  </si>
  <si>
    <t>Нефте-продукты</t>
  </si>
  <si>
    <t>Природный газ</t>
  </si>
  <si>
    <t>Прочее твердое топливо</t>
  </si>
  <si>
    <t>Гидро-энергия и НВИЭ</t>
  </si>
  <si>
    <t>Атомная энергия</t>
  </si>
  <si>
    <t>Электри-ческая энергия</t>
  </si>
  <si>
    <t>Тепловая энергия</t>
  </si>
  <si>
    <t>Всего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</si>
  <si>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</si>
  <si>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</si>
  <si>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</si>
  <si>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</si>
  <si>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</si>
  <si>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</si>
  <si>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</si>
  <si>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</si>
  <si>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</si>
  <si>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</si>
  <si>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Производство энергетических ресурсов</t>
  </si>
  <si>
    <t>Ввоз</t>
  </si>
  <si>
    <t>Вывоз</t>
  </si>
  <si>
    <t>Потребление первичной энергии</t>
  </si>
  <si>
    <t>Производство электрической энергии</t>
  </si>
  <si>
    <t>Теплоэлектростанции</t>
  </si>
  <si>
    <t>8.1</t>
  </si>
  <si>
    <t>Котельные</t>
  </si>
  <si>
    <t>8.2</t>
  </si>
  <si>
    <t>Электрокотельные и теплоустановки</t>
  </si>
  <si>
    <t>8.3</t>
  </si>
  <si>
    <t>9.1</t>
  </si>
  <si>
    <t>Переработка газа</t>
  </si>
  <si>
    <t>9.2</t>
  </si>
  <si>
    <t>Обогащение угля</t>
  </si>
  <si>
    <t>9.3</t>
  </si>
  <si>
    <t>Собственные нужды</t>
  </si>
  <si>
    <t>Потери при передаче</t>
  </si>
  <si>
    <t>11</t>
  </si>
  <si>
    <t>Конечное потребление энергетических ресурсов</t>
  </si>
  <si>
    <t>12</t>
  </si>
  <si>
    <t>14</t>
  </si>
  <si>
    <t>Транспорт и связь</t>
  </si>
  <si>
    <t>16</t>
  </si>
  <si>
    <t>18</t>
  </si>
  <si>
    <t>Сельское хозяйство, рыболовство и рыбоводство</t>
  </si>
  <si>
    <t>Промышленность</t>
  </si>
  <si>
    <t>Трубопроводный</t>
  </si>
  <si>
    <t>Железнодорожный</t>
  </si>
  <si>
    <t>Автомобильный</t>
  </si>
  <si>
    <t>Прочий</t>
  </si>
  <si>
    <t>Сфера услуг</t>
  </si>
  <si>
    <t>Производство тепловой энергии</t>
  </si>
  <si>
    <t>13</t>
  </si>
  <si>
    <t>15</t>
  </si>
  <si>
    <t>16.1</t>
  </si>
  <si>
    <t>16.2</t>
  </si>
  <si>
    <t>16.3</t>
  </si>
  <si>
    <t>16.4</t>
  </si>
  <si>
    <t>17</t>
  </si>
  <si>
    <t>19</t>
  </si>
  <si>
    <t>14.1</t>
  </si>
  <si>
    <t>Преобразование энергетических ресурсов</t>
  </si>
  <si>
    <t>Переработка нефти</t>
  </si>
  <si>
    <t>Использование ТЭР в качестве сырья и на нетопливные нужды</t>
  </si>
  <si>
    <t>14.2</t>
  </si>
  <si>
    <t>14.3</t>
  </si>
  <si>
    <t>Коэффициент пересчета в тонну условного топлива</t>
  </si>
  <si>
    <t>Прочие виды промышленности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</si>
  <si>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</si>
  <si>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</si>
  <si>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</si>
  <si>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</si>
  <si>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</si>
  <si>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</si>
  <si>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</si>
  <si>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</si>
  <si>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</si>
  <si>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Всего на 
2022 год</t>
  </si>
  <si>
    <t>Всего на 
2023 год</t>
  </si>
  <si>
    <t>Всего на 
2024 год</t>
  </si>
  <si>
    <t>Всего на 
2025 год</t>
  </si>
  <si>
    <t>Всего на 
2026 год</t>
  </si>
  <si>
    <t>Всего на 
2027 год</t>
  </si>
  <si>
    <t>Всего на 
2028 год</t>
  </si>
  <si>
    <t>Всего на 
2029 год</t>
  </si>
  <si>
    <t>Всего на 
2030 год</t>
  </si>
  <si>
    <t>Сводный прогнозный топливно-энергетический баланс Североуральского ГО на 2022-2030 годы (т.у.т.)</t>
  </si>
  <si>
    <t>Прогнозный топливно-энергетический баланс Североуральского ГО на 2022 г. (т.у.т.)</t>
  </si>
  <si>
    <t>Прогнозный топливно-энергетический баланс Североуральского ГО на 2023 г. (т.у.т.)</t>
  </si>
  <si>
    <t>Прогнозный топливно-энергетический баланс Североуральского ГО на 2024 г. (т.у.т.)</t>
  </si>
  <si>
    <t>Прогнозный топливно-энергетический баланс Североуральского ГО на 2025 г. (т.у.т.)</t>
  </si>
  <si>
    <t>Прогнозный топливно-энергетический баланс Североуральского ГО на 2026 г. (т.у.т.)</t>
  </si>
  <si>
    <t>Прогнозный топливно-энергетический баланс Североуральского ГО на 2027 г. (т.у.т.)</t>
  </si>
  <si>
    <t>Прогнозный топливно-энергетический баланс Североуральского ГО на 2028 г. (т.у.т.)</t>
  </si>
  <si>
    <t>Прогнозный топливно-энергетический баланс Североуральского ГО на 2029 г. (т.у.т.)</t>
  </si>
  <si>
    <t>Прогнозный топливно-энергетический баланс Североуральского ГО на 2030 г. (т.у.т.)</t>
  </si>
  <si>
    <t>Прогнозный однопродуктовый баланс природного газа Североуральского ГО до 2030 г. в единицах условного топлива (т.у.т.)</t>
  </si>
  <si>
    <t>Прогнозный однопродуктовый баланс электроэнергии Североуральского ГО до 2030 г. в единицах условного топлива (т.у.т.)</t>
  </si>
  <si>
    <t>Прогнозный однопродуктовый баланс тепловой энергии Североуральского ГО до 2030 г. в единицах условного топлива (т.у.т.)</t>
  </si>
  <si>
    <t>Прогнозный однопродуктовый баланс природного газа Североуральского ГО до 2030 г. в натуральных единицах (тыс. куб. м)</t>
  </si>
  <si>
    <t>Прогнозный однопродуктовый баланс электроэнергии Североуральского ГО до 2030 г. в натуральных единицах (тыс. кВт*ч)</t>
  </si>
  <si>
    <t>Прогнозный однопродуктовый баланс тепловой энергии Североуральского ГО до 2030 г. в натуральных единицах (Гкал)</t>
  </si>
  <si>
    <t>Добыча полезных ископаемых</t>
  </si>
  <si>
    <t>Производство стройматериалов</t>
  </si>
  <si>
    <t>Прочие потребители</t>
  </si>
  <si>
    <t>20</t>
  </si>
  <si>
    <t>Прогнозный однопродуктовый баланс прочего твердого топлива Североуральского ГО до 2030 г. в натуральных единицах (плотн. куб. м)</t>
  </si>
  <si>
    <t>Прогнозный однопродуктовый баланс прочего твердого топлива Североуральского ГО до 2030 г. в единицах условного топлива (т.у.т.)</t>
  </si>
  <si>
    <t>Прогнозный однопродуктовый баланс бензина автомобильного Североуральского ГО до 2030 г. в натуральных единицах (тонн)</t>
  </si>
  <si>
    <t>Прогнозный однопродуктовый баланс нефтепродуктов Североуральского ГО до 2030 г. в единицах условного топлива (т.у.т.)</t>
  </si>
  <si>
    <t>Прогнозный однопродуктовый баланс дизельного топлива Североуральского ГО до 2030 г. в натуральных единицах (тонн)</t>
  </si>
  <si>
    <t>Прогнозный однопродуктовый баланс мазута топочного Североуральского ГО до 2030 г. в натуральных единицах (тонн)</t>
  </si>
  <si>
    <t>Прогнозный однопродуктовый баланс сжиженного газа Североуральского ГО до 2030 г. в натуральных единицах (тыс. куб. 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</si>
</sst>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#,##0.000;\-#,##0.000;&quot;-&quot;"/>
    <numFmt numFmtId="166" formatCode="#,##0;\-#,##0;&quot;-&quot;"/>
    <numFmt numFmtId="167" formatCode="0.0"/>
    <numFmt numFmtId="168" formatCode="#,##0.0;\-#,##0.0;&quot;-&quot;"/>
    <numFmt numFmtId="169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7.5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0" fontId="2" fillId="0" borderId="0"/>
    <xf numFmtId="0" fontId="1" fillId="0" borderId="0"/>
  </cellStyleXfs>
  <cellXfs count="49">
    <xf numFmtId="0" fontId="0" fillId="0" borderId="0" xfId="0"/>
    <xf numFmtId="0" fontId="7" fillId="0" borderId="0" xfId="2" applyFont="1" applyFill="1" applyBorder="1" applyAlignment="1">
      <alignment vertical="center" wrapText="1"/>
    </xf>
    <xf numFmtId="49" fontId="7" fillId="0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wrapText="1"/>
    </xf>
    <xf numFmtId="49" fontId="7" fillId="0" borderId="0" xfId="2" applyNumberFormat="1" applyFont="1" applyFill="1" applyBorder="1" applyAlignment="1">
      <alignment horizontal="center" wrapText="1"/>
    </xf>
    <xf numFmtId="0" fontId="8" fillId="0" borderId="0" xfId="2" applyFont="1" applyFill="1" applyBorder="1" applyAlignment="1">
      <alignment wrapText="1"/>
    </xf>
    <xf numFmtId="0" fontId="7" fillId="0" borderId="0" xfId="1" applyNumberFormat="1" applyFont="1" applyFill="1" applyBorder="1" applyAlignment="1" applyProtection="1">
      <alignment horizontal="left" wrapText="1"/>
    </xf>
    <xf numFmtId="0" fontId="7" fillId="0" borderId="0" xfId="2" applyFont="1" applyFill="1" applyBorder="1" applyAlignment="1">
      <alignment horizontal="left" wrapText="1"/>
    </xf>
    <xf numFmtId="164" fontId="7" fillId="0" borderId="0" xfId="3" applyNumberFormat="1" applyFont="1" applyFill="1" applyBorder="1" applyAlignment="1">
      <alignment wrapText="1"/>
    </xf>
    <xf numFmtId="0" fontId="6" fillId="4" borderId="0" xfId="2" applyFont="1" applyFill="1" applyBorder="1" applyAlignment="1">
      <alignment horizontal="center" vertical="center" wrapText="1"/>
    </xf>
    <xf numFmtId="49" fontId="6" fillId="4" borderId="0" xfId="2" applyNumberFormat="1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center" vertical="center" wrapText="1"/>
    </xf>
    <xf numFmtId="49" fontId="8" fillId="0" borderId="0" xfId="2" applyNumberFormat="1" applyFont="1" applyFill="1" applyBorder="1" applyAlignment="1">
      <alignment horizontal="right" vertical="center" wrapText="1"/>
    </xf>
    <xf numFmtId="49" fontId="8" fillId="0" borderId="0" xfId="2" applyNumberFormat="1" applyFont="1" applyFill="1" applyBorder="1" applyAlignment="1">
      <alignment horizontal="center" vertical="center" wrapText="1"/>
    </xf>
    <xf numFmtId="0" fontId="8" fillId="2" borderId="0" xfId="1" applyNumberFormat="1" applyFont="1" applyFill="1" applyBorder="1" applyAlignment="1" applyProtection="1">
      <alignment horizontal="left" wrapText="1"/>
    </xf>
    <xf numFmtId="49" fontId="8" fillId="2" borderId="0" xfId="2" applyNumberFormat="1" applyFont="1" applyFill="1" applyBorder="1" applyAlignment="1">
      <alignment horizontal="center" wrapText="1"/>
    </xf>
    <xf numFmtId="0" fontId="7" fillId="6" borderId="0" xfId="2" applyFont="1" applyFill="1" applyBorder="1" applyAlignment="1">
      <alignment horizontal="left" wrapText="1"/>
    </xf>
    <xf numFmtId="49" fontId="7" fillId="6" borderId="0" xfId="2" applyNumberFormat="1" applyFont="1" applyFill="1" applyBorder="1" applyAlignment="1">
      <alignment horizontal="center" wrapText="1"/>
    </xf>
    <xf numFmtId="0" fontId="7" fillId="3" borderId="0" xfId="2" applyFont="1" applyFill="1" applyBorder="1" applyAlignment="1">
      <alignment horizontal="left" wrapText="1"/>
    </xf>
    <xf numFmtId="49" fontId="7" fillId="3" borderId="0" xfId="2" applyNumberFormat="1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left" wrapText="1" indent="2"/>
    </xf>
    <xf numFmtId="0" fontId="8" fillId="7" borderId="0" xfId="2" applyFont="1" applyFill="1" applyBorder="1" applyAlignment="1">
      <alignment horizontal="left" wrapText="1"/>
    </xf>
    <xf numFmtId="49" fontId="8" fillId="7" borderId="0" xfId="2" applyNumberFormat="1" applyFont="1" applyFill="1" applyBorder="1" applyAlignment="1">
      <alignment horizontal="center" wrapText="1"/>
    </xf>
    <xf numFmtId="0" fontId="8" fillId="2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vertical="center" wrapText="1"/>
    </xf>
    <xf numFmtId="165" fontId="7" fillId="0" borderId="0" xfId="1" applyNumberFormat="1" applyFont="1" applyFill="1" applyBorder="1" applyAlignment="1" applyProtection="1">
      <alignment horizontal="right" wrapText="1" indent="1"/>
    </xf>
    <xf numFmtId="49" fontId="8" fillId="2" borderId="0" xfId="2" applyNumberFormat="1" applyFont="1" applyFill="1" applyBorder="1" applyAlignment="1">
      <alignment horizontal="center" vertical="top" wrapText="1"/>
    </xf>
    <xf numFmtId="0" fontId="8" fillId="2" borderId="0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vertical="top" wrapText="1"/>
    </xf>
    <xf numFmtId="166" fontId="7" fillId="0" borderId="0" xfId="2" applyNumberFormat="1" applyFont="1" applyFill="1" applyBorder="1" applyAlignment="1">
      <alignment wrapText="1"/>
    </xf>
    <xf numFmtId="168" fontId="7" fillId="0" borderId="0" xfId="2" applyNumberFormat="1" applyFont="1" applyFill="1" applyBorder="1" applyAlignment="1">
      <alignment horizontal="right" vertical="center" wrapText="1" indent="1"/>
    </xf>
    <xf numFmtId="168" fontId="8" fillId="0" borderId="0" xfId="2" applyNumberFormat="1" applyFont="1" applyFill="1" applyBorder="1" applyAlignment="1">
      <alignment horizontal="right" vertical="center" wrapText="1" indent="1"/>
    </xf>
    <xf numFmtId="168" fontId="8" fillId="2" borderId="0" xfId="1" applyNumberFormat="1" applyFont="1" applyFill="1" applyBorder="1" applyAlignment="1" applyProtection="1">
      <alignment horizontal="right" wrapText="1" indent="1"/>
    </xf>
    <xf numFmtId="168" fontId="8" fillId="2" borderId="0" xfId="2" applyNumberFormat="1" applyFont="1" applyFill="1" applyBorder="1" applyAlignment="1">
      <alignment horizontal="right" vertical="center" wrapText="1" indent="1"/>
    </xf>
    <xf numFmtId="168" fontId="7" fillId="6" borderId="0" xfId="2" applyNumberFormat="1" applyFont="1" applyFill="1" applyBorder="1" applyAlignment="1">
      <alignment horizontal="right" wrapText="1" indent="1"/>
    </xf>
    <xf numFmtId="168" fontId="8" fillId="6" borderId="0" xfId="2" applyNumberFormat="1" applyFont="1" applyFill="1" applyBorder="1" applyAlignment="1">
      <alignment horizontal="right" vertical="center" wrapText="1" indent="1"/>
    </xf>
    <xf numFmtId="168" fontId="7" fillId="3" borderId="0" xfId="2" applyNumberFormat="1" applyFont="1" applyFill="1" applyBorder="1" applyAlignment="1">
      <alignment horizontal="right" wrapText="1" indent="1"/>
    </xf>
    <xf numFmtId="168" fontId="8" fillId="7" borderId="0" xfId="2" applyNumberFormat="1" applyFont="1" applyFill="1" applyBorder="1" applyAlignment="1">
      <alignment horizontal="right" wrapText="1" indent="1"/>
    </xf>
    <xf numFmtId="168" fontId="8" fillId="7" borderId="0" xfId="2" applyNumberFormat="1" applyFont="1" applyFill="1" applyBorder="1" applyAlignment="1">
      <alignment horizontal="right" vertical="center" wrapText="1" indent="1"/>
    </xf>
    <xf numFmtId="49" fontId="6" fillId="5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right" wrapText="1" indent="1"/>
    </xf>
    <xf numFmtId="168" fontId="7" fillId="0" borderId="0" xfId="2" applyNumberFormat="1" applyFont="1" applyFill="1" applyBorder="1" applyAlignment="1">
      <alignment horizontal="right" wrapText="1" indent="1"/>
    </xf>
    <xf numFmtId="168" fontId="7" fillId="0" borderId="0" xfId="1" applyNumberFormat="1" applyFont="1" applyFill="1" applyBorder="1" applyAlignment="1" applyProtection="1">
      <alignment horizontal="right" wrapText="1" indent="1"/>
    </xf>
    <xf numFmtId="168" fontId="7" fillId="2" borderId="0" xfId="1" applyNumberFormat="1" applyFont="1" applyFill="1" applyBorder="1" applyAlignment="1" applyProtection="1">
      <alignment horizontal="right" vertical="top" wrapText="1" indent="1"/>
    </xf>
    <xf numFmtId="0" fontId="7" fillId="0" borderId="0" xfId="2" applyFont="1" applyAlignment="1">
      <alignment horizontal="left" wrapText="1" indent="2"/>
    </xf>
    <xf numFmtId="49" fontId="7" fillId="0" borderId="0" xfId="2" applyNumberFormat="1" applyFont="1" applyAlignment="1">
      <alignment horizontal="center" wrapText="1"/>
    </xf>
    <xf numFmtId="167" fontId="7" fillId="0" borderId="0" xfId="2" applyNumberFormat="1" applyFont="1" applyFill="1" applyBorder="1" applyAlignment="1">
      <alignment wrapText="1"/>
    </xf>
    <xf numFmtId="2" fontId="7" fillId="0" borderId="0" xfId="2" applyNumberFormat="1" applyFont="1" applyFill="1" applyBorder="1" applyAlignment="1">
      <alignment wrapText="1"/>
    </xf>
    <xf numFmtId="169" fontId="7" fillId="0" borderId="0" xfId="2" applyNumberFormat="1" applyFont="1" applyFill="1" applyBorder="1" applyAlignment="1">
      <alignment horizontal="right" wrapText="1" indent="1"/>
    </xf>
  </cellXfs>
  <cellStyles count="6">
    <cellStyle name="Гиперссылка 2" xfId="1" xr:uid="{00000000-0005-0000-0000-000000000000}"/>
    <cellStyle name="Обычный" xfId="0" builtinId="0"/>
    <cellStyle name="Обычный 2" xfId="2" xr:uid="{00000000-0005-0000-0000-000002000000}"/>
    <cellStyle name="Обычный 2 2" xfId="4" xr:uid="{9C79BE30-639A-47EA-9BDA-24F7942014ED}"/>
    <cellStyle name="Обычный 2 3" xfId="5" xr:uid="{2BA82025-B211-4E42-BB11-329713D92521}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87F77-F6E3-4A2B-B82B-CA29A8D4811B}">
  <dimension ref="A1:K54"/>
  <sheetViews>
    <sheetView tabSelected="1"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50.7109375" style="7" customWidth="1"/>
    <col min="2" max="2" width="8.7109375" style="4" customWidth="1"/>
    <col min="3" max="11" width="12.7109375" style="3" customWidth="1"/>
    <col min="12" max="16384" width="9.140625" style="3"/>
  </cols>
  <sheetData>
    <row r="1" spans="1:11" s="1" customFormat="1" ht="50.1" customHeight="1" x14ac:dyDescent="0.25">
      <c r="A1" s="9" t="s">
        <v>92</v>
      </c>
      <c r="B1" s="10" t="s">
        <v>4</v>
      </c>
      <c r="C1" s="11" t="s">
        <v>83</v>
      </c>
      <c r="D1" s="11" t="s">
        <v>84</v>
      </c>
      <c r="E1" s="11" t="s">
        <v>85</v>
      </c>
      <c r="F1" s="11" t="s">
        <v>86</v>
      </c>
      <c r="G1" s="11" t="s">
        <v>87</v>
      </c>
      <c r="H1" s="11" t="s">
        <v>88</v>
      </c>
      <c r="I1" s="11" t="s">
        <v>89</v>
      </c>
      <c r="J1" s="11" t="s">
        <v>90</v>
      </c>
      <c r="K1" s="11" t="s">
        <v>91</v>
      </c>
    </row>
    <row r="2" spans="1:11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</row>
    <row r="3" spans="1:11" x14ac:dyDescent="0.25">
      <c r="A3" s="7" t="s">
        <v>25</v>
      </c>
      <c r="B3" s="4" t="s">
        <v>15</v>
      </c>
      <c r="C3" s="30">
        <f>'ТЭБ 2022'!$L3</f>
        <v>0</v>
      </c>
      <c r="D3" s="30">
        <f>'ТЭБ 2023'!$L3</f>
        <v>0</v>
      </c>
      <c r="E3" s="30">
        <f>'ТЭБ 2024'!$L3</f>
        <v>0</v>
      </c>
      <c r="F3" s="30">
        <f>'ТЭБ 2025'!$L3</f>
        <v>0</v>
      </c>
      <c r="G3" s="30">
        <f>'ТЭБ 2026'!$L3</f>
        <v>0</v>
      </c>
      <c r="H3" s="30">
        <f>'ТЭБ 2027'!$L3</f>
        <v>0</v>
      </c>
      <c r="I3" s="30">
        <f>'ТЭБ 2028'!$L3</f>
        <v>0</v>
      </c>
      <c r="J3" s="30">
        <f>'ТЭБ 2029'!$L3</f>
        <v>0</v>
      </c>
      <c r="K3" s="30">
        <f>'ТЭБ 2030'!$L3</f>
        <v>0</v>
      </c>
    </row>
    <row r="4" spans="1:11" x14ac:dyDescent="0.25">
      <c r="A4" s="7" t="s">
        <v>26</v>
      </c>
      <c r="B4" s="4" t="s">
        <v>16</v>
      </c>
      <c r="C4" s="30">
        <f>'ТЭБ 2022'!$L4</f>
        <v>142585.52969999998</v>
      </c>
      <c r="D4" s="30">
        <f>'ТЭБ 2023'!$L4</f>
        <v>145803.6372</v>
      </c>
      <c r="E4" s="30">
        <f>'ТЭБ 2024'!$L4</f>
        <v>136412.44869999998</v>
      </c>
      <c r="F4" s="30">
        <f>'ТЭБ 2025'!$L4</f>
        <v>134439.68109999999</v>
      </c>
      <c r="G4" s="30">
        <f>'ТЭБ 2026'!$L4</f>
        <v>131344.51659999997</v>
      </c>
      <c r="H4" s="30">
        <f>'ТЭБ 2027'!$L4</f>
        <v>128931.06059999998</v>
      </c>
      <c r="I4" s="30">
        <f>'ТЭБ 2028'!$L4</f>
        <v>126851.2298</v>
      </c>
      <c r="J4" s="30">
        <f>'ТЭБ 2029'!$L4</f>
        <v>123747.88800000001</v>
      </c>
      <c r="K4" s="30">
        <f>'ТЭБ 2030'!$L4</f>
        <v>122768.04969999999</v>
      </c>
    </row>
    <row r="5" spans="1:11" x14ac:dyDescent="0.25">
      <c r="A5" s="7" t="s">
        <v>27</v>
      </c>
      <c r="B5" s="4" t="s">
        <v>17</v>
      </c>
      <c r="C5" s="30">
        <f>'ТЭБ 2022'!$L5</f>
        <v>0</v>
      </c>
      <c r="D5" s="30">
        <f>'ТЭБ 2023'!$L5</f>
        <v>0</v>
      </c>
      <c r="E5" s="30">
        <f>'ТЭБ 2024'!$L5</f>
        <v>0</v>
      </c>
      <c r="F5" s="30">
        <f>'ТЭБ 2025'!$L5</f>
        <v>0</v>
      </c>
      <c r="G5" s="30">
        <f>'ТЭБ 2026'!$L5</f>
        <v>0</v>
      </c>
      <c r="H5" s="30">
        <f>'ТЭБ 2027'!$L5</f>
        <v>0</v>
      </c>
      <c r="I5" s="30">
        <f>'ТЭБ 2028'!$L5</f>
        <v>0</v>
      </c>
      <c r="J5" s="30">
        <f>'ТЭБ 2029'!$L5</f>
        <v>0</v>
      </c>
      <c r="K5" s="30">
        <f>'ТЭБ 2030'!$L5</f>
        <v>0</v>
      </c>
    </row>
    <row r="6" spans="1:11" x14ac:dyDescent="0.25">
      <c r="A6" s="7" t="s">
        <v>2</v>
      </c>
      <c r="B6" s="4" t="s">
        <v>18</v>
      </c>
      <c r="C6" s="30">
        <f>'ТЭБ 2022'!$L6</f>
        <v>35.28</v>
      </c>
      <c r="D6" s="30">
        <f>'ТЭБ 2023'!$L6</f>
        <v>-17.64</v>
      </c>
      <c r="E6" s="30">
        <f>'ТЭБ 2024'!$L6</f>
        <v>-11.76</v>
      </c>
      <c r="F6" s="30">
        <f>'ТЭБ 2025'!$L6</f>
        <v>-11.76</v>
      </c>
      <c r="G6" s="30">
        <f>'ТЭБ 2026'!$L6</f>
        <v>0</v>
      </c>
      <c r="H6" s="30">
        <f>'ТЭБ 2027'!$L6</f>
        <v>0</v>
      </c>
      <c r="I6" s="30">
        <f>'ТЭБ 2028'!$L6</f>
        <v>0</v>
      </c>
      <c r="J6" s="30">
        <f>'ТЭБ 2029'!$L6</f>
        <v>0</v>
      </c>
      <c r="K6" s="30">
        <f>'ТЭБ 2030'!$L6</f>
        <v>0</v>
      </c>
    </row>
    <row r="7" spans="1:11" s="5" customFormat="1" x14ac:dyDescent="0.25">
      <c r="A7" s="14" t="s">
        <v>28</v>
      </c>
      <c r="B7" s="15" t="s">
        <v>19</v>
      </c>
      <c r="C7" s="32">
        <f t="shared" ref="C7" si="0">SUM(C3:C6)</f>
        <v>142620.80969999998</v>
      </c>
      <c r="D7" s="32">
        <f t="shared" ref="D7:K7" si="1">SUM(D3:D6)</f>
        <v>145785.99719999998</v>
      </c>
      <c r="E7" s="32">
        <f t="shared" si="1"/>
        <v>136400.68869999997</v>
      </c>
      <c r="F7" s="32">
        <f t="shared" si="1"/>
        <v>134427.92109999998</v>
      </c>
      <c r="G7" s="32">
        <f t="shared" si="1"/>
        <v>131344.51659999997</v>
      </c>
      <c r="H7" s="32">
        <f t="shared" si="1"/>
        <v>128931.06059999998</v>
      </c>
      <c r="I7" s="32">
        <f t="shared" si="1"/>
        <v>126851.2298</v>
      </c>
      <c r="J7" s="32">
        <f t="shared" si="1"/>
        <v>123747.88800000001</v>
      </c>
      <c r="K7" s="32">
        <f t="shared" si="1"/>
        <v>122768.04969999999</v>
      </c>
    </row>
    <row r="8" spans="1:11" x14ac:dyDescent="0.25">
      <c r="A8" s="7" t="s">
        <v>0</v>
      </c>
      <c r="B8" s="4" t="s">
        <v>20</v>
      </c>
      <c r="C8" s="41">
        <f>ROUND(C7+C9+C10+C14+C18+C19-C20,1)</f>
        <v>3470.4</v>
      </c>
      <c r="D8" s="41">
        <f t="shared" ref="D8:K8" si="2">ROUND(D7+D9+D10+D14+D18+D19-D20,1)</f>
        <v>12755.9</v>
      </c>
      <c r="E8" s="41">
        <f t="shared" si="2"/>
        <v>7001</v>
      </c>
      <c r="F8" s="41">
        <f t="shared" si="2"/>
        <v>7843.6</v>
      </c>
      <c r="G8" s="41">
        <f t="shared" si="2"/>
        <v>8153.2</v>
      </c>
      <c r="H8" s="41">
        <f t="shared" si="2"/>
        <v>5613</v>
      </c>
      <c r="I8" s="41">
        <f t="shared" si="2"/>
        <v>5253.9</v>
      </c>
      <c r="J8" s="41">
        <f t="shared" si="2"/>
        <v>2471.5</v>
      </c>
      <c r="K8" s="41">
        <f t="shared" si="2"/>
        <v>1616.7</v>
      </c>
    </row>
    <row r="9" spans="1:11" x14ac:dyDescent="0.25">
      <c r="A9" s="16" t="s">
        <v>29</v>
      </c>
      <c r="B9" s="17" t="s">
        <v>21</v>
      </c>
      <c r="C9" s="34">
        <f>'ТЭБ 2022'!$L9</f>
        <v>0</v>
      </c>
      <c r="D9" s="34">
        <f>'ТЭБ 2023'!$L9</f>
        <v>0</v>
      </c>
      <c r="E9" s="34">
        <f>'ТЭБ 2024'!$L9</f>
        <v>0</v>
      </c>
      <c r="F9" s="34">
        <f>'ТЭБ 2025'!$L9</f>
        <v>0</v>
      </c>
      <c r="G9" s="34">
        <f>'ТЭБ 2026'!$L9</f>
        <v>0</v>
      </c>
      <c r="H9" s="34">
        <f>'ТЭБ 2027'!$L9</f>
        <v>0</v>
      </c>
      <c r="I9" s="34">
        <f>'ТЭБ 2028'!$L9</f>
        <v>0</v>
      </c>
      <c r="J9" s="34">
        <f>'ТЭБ 2029'!$L9</f>
        <v>0</v>
      </c>
      <c r="K9" s="34">
        <f>'ТЭБ 2030'!$L9</f>
        <v>0</v>
      </c>
    </row>
    <row r="10" spans="1:11" x14ac:dyDescent="0.25">
      <c r="A10" s="18" t="s">
        <v>57</v>
      </c>
      <c r="B10" s="19" t="s">
        <v>22</v>
      </c>
      <c r="C10" s="36">
        <f t="shared" ref="C10" si="3">SUM(C11:C13)</f>
        <v>-14548.821799999976</v>
      </c>
      <c r="D10" s="36">
        <f t="shared" ref="D10:K10" si="4">SUM(D11:D13)</f>
        <v>-8186.1033399999869</v>
      </c>
      <c r="E10" s="36">
        <f t="shared" si="4"/>
        <v>-8620.6861199999839</v>
      </c>
      <c r="F10" s="36">
        <f t="shared" si="4"/>
        <v>-5297.2970999999816</v>
      </c>
      <c r="G10" s="36">
        <f t="shared" si="4"/>
        <v>-5750.1046599999827</v>
      </c>
      <c r="H10" s="36">
        <f t="shared" si="4"/>
        <v>-5383.0626599999814</v>
      </c>
      <c r="I10" s="36">
        <f t="shared" si="4"/>
        <v>-5310.0176599999686</v>
      </c>
      <c r="J10" s="36">
        <f t="shared" si="4"/>
        <v>-4465.4222399999853</v>
      </c>
      <c r="K10" s="36">
        <f t="shared" si="4"/>
        <v>-3989.6689599999663</v>
      </c>
    </row>
    <row r="11" spans="1:11" x14ac:dyDescent="0.25">
      <c r="A11" s="20" t="s">
        <v>30</v>
      </c>
      <c r="B11" s="4" t="s">
        <v>31</v>
      </c>
      <c r="C11" s="30">
        <f>'ТЭБ 2022'!$L11</f>
        <v>0</v>
      </c>
      <c r="D11" s="30">
        <f>'ТЭБ 2023'!$L11</f>
        <v>0</v>
      </c>
      <c r="E11" s="30">
        <f>'ТЭБ 2024'!$L11</f>
        <v>0</v>
      </c>
      <c r="F11" s="30">
        <f>'ТЭБ 2025'!$L11</f>
        <v>0</v>
      </c>
      <c r="G11" s="30">
        <f>'ТЭБ 2026'!$L11</f>
        <v>0</v>
      </c>
      <c r="H11" s="30">
        <f>'ТЭБ 2027'!$L11</f>
        <v>0</v>
      </c>
      <c r="I11" s="30">
        <f>'ТЭБ 2028'!$L11</f>
        <v>0</v>
      </c>
      <c r="J11" s="30">
        <f>'ТЭБ 2029'!$L11</f>
        <v>0</v>
      </c>
      <c r="K11" s="30">
        <f>'ТЭБ 2030'!$L11</f>
        <v>0</v>
      </c>
    </row>
    <row r="12" spans="1:11" x14ac:dyDescent="0.25">
      <c r="A12" s="20" t="s">
        <v>32</v>
      </c>
      <c r="B12" s="4" t="s">
        <v>33</v>
      </c>
      <c r="C12" s="30">
        <f>'ТЭБ 2022'!$L12</f>
        <v>-14548.821799999976</v>
      </c>
      <c r="D12" s="30">
        <f>'ТЭБ 2023'!$L12</f>
        <v>-8186.1033399999869</v>
      </c>
      <c r="E12" s="30">
        <f>'ТЭБ 2024'!$L12</f>
        <v>-8620.6861199999839</v>
      </c>
      <c r="F12" s="30">
        <f>'ТЭБ 2025'!$L12</f>
        <v>-5297.2970999999816</v>
      </c>
      <c r="G12" s="30">
        <f>'ТЭБ 2026'!$L12</f>
        <v>-5750.1046599999827</v>
      </c>
      <c r="H12" s="30">
        <f>'ТЭБ 2027'!$L12</f>
        <v>-5383.0626599999814</v>
      </c>
      <c r="I12" s="30">
        <f>'ТЭБ 2028'!$L12</f>
        <v>-5310.0176599999686</v>
      </c>
      <c r="J12" s="30">
        <f>'ТЭБ 2029'!$L12</f>
        <v>-4465.4222399999853</v>
      </c>
      <c r="K12" s="30">
        <f>'ТЭБ 2030'!$L12</f>
        <v>-3989.6689599999663</v>
      </c>
    </row>
    <row r="13" spans="1:11" x14ac:dyDescent="0.25">
      <c r="A13" s="20" t="s">
        <v>34</v>
      </c>
      <c r="B13" s="4" t="s">
        <v>35</v>
      </c>
      <c r="C13" s="30">
        <f>'ТЭБ 2022'!$L13</f>
        <v>0</v>
      </c>
      <c r="D13" s="30">
        <f>'ТЭБ 2023'!$L13</f>
        <v>0</v>
      </c>
      <c r="E13" s="30">
        <f>'ТЭБ 2024'!$L13</f>
        <v>0</v>
      </c>
      <c r="F13" s="30">
        <f>'ТЭБ 2025'!$L13</f>
        <v>0</v>
      </c>
      <c r="G13" s="30">
        <f>'ТЭБ 2026'!$L13</f>
        <v>0</v>
      </c>
      <c r="H13" s="30">
        <f>'ТЭБ 2027'!$L13</f>
        <v>0</v>
      </c>
      <c r="I13" s="30">
        <f>'ТЭБ 2028'!$L13</f>
        <v>0</v>
      </c>
      <c r="J13" s="30">
        <f>'ТЭБ 2029'!$L13</f>
        <v>0</v>
      </c>
      <c r="K13" s="30">
        <f>'ТЭБ 2030'!$L13</f>
        <v>0</v>
      </c>
    </row>
    <row r="14" spans="1:11" x14ac:dyDescent="0.25">
      <c r="A14" s="18" t="s">
        <v>67</v>
      </c>
      <c r="B14" s="19" t="s">
        <v>23</v>
      </c>
      <c r="C14" s="36">
        <f t="shared" ref="C14" si="5">SUM(C15:C17)</f>
        <v>0</v>
      </c>
      <c r="D14" s="36">
        <f t="shared" ref="D14:K14" si="6">SUM(D15:D17)</f>
        <v>0</v>
      </c>
      <c r="E14" s="36">
        <f t="shared" si="6"/>
        <v>0</v>
      </c>
      <c r="F14" s="36">
        <f t="shared" si="6"/>
        <v>0</v>
      </c>
      <c r="G14" s="36">
        <f t="shared" si="6"/>
        <v>0</v>
      </c>
      <c r="H14" s="36">
        <f t="shared" si="6"/>
        <v>0</v>
      </c>
      <c r="I14" s="36">
        <f t="shared" si="6"/>
        <v>0</v>
      </c>
      <c r="J14" s="36">
        <f t="shared" si="6"/>
        <v>0</v>
      </c>
      <c r="K14" s="36">
        <f t="shared" si="6"/>
        <v>0</v>
      </c>
    </row>
    <row r="15" spans="1:11" x14ac:dyDescent="0.25">
      <c r="A15" s="20" t="s">
        <v>68</v>
      </c>
      <c r="B15" s="4" t="s">
        <v>36</v>
      </c>
      <c r="C15" s="30">
        <f>'ТЭБ 2022'!$L15</f>
        <v>0</v>
      </c>
      <c r="D15" s="30">
        <f>'ТЭБ 2023'!$L15</f>
        <v>0</v>
      </c>
      <c r="E15" s="30">
        <f>'ТЭБ 2024'!$L15</f>
        <v>0</v>
      </c>
      <c r="F15" s="30">
        <f>'ТЭБ 2025'!$L15</f>
        <v>0</v>
      </c>
      <c r="G15" s="30">
        <f>'ТЭБ 2026'!$L15</f>
        <v>0</v>
      </c>
      <c r="H15" s="30">
        <f>'ТЭБ 2027'!$L15</f>
        <v>0</v>
      </c>
      <c r="I15" s="30">
        <f>'ТЭБ 2028'!$L15</f>
        <v>0</v>
      </c>
      <c r="J15" s="30">
        <f>'ТЭБ 2029'!$L15</f>
        <v>0</v>
      </c>
      <c r="K15" s="30">
        <f>'ТЭБ 2030'!$L15</f>
        <v>0</v>
      </c>
    </row>
    <row r="16" spans="1:11" x14ac:dyDescent="0.25">
      <c r="A16" s="20" t="s">
        <v>37</v>
      </c>
      <c r="B16" s="4" t="s">
        <v>38</v>
      </c>
      <c r="C16" s="30">
        <f>'ТЭБ 2022'!$L16</f>
        <v>0</v>
      </c>
      <c r="D16" s="30">
        <f>'ТЭБ 2023'!$L16</f>
        <v>0</v>
      </c>
      <c r="E16" s="30">
        <f>'ТЭБ 2024'!$L16</f>
        <v>0</v>
      </c>
      <c r="F16" s="30">
        <f>'ТЭБ 2025'!$L16</f>
        <v>0</v>
      </c>
      <c r="G16" s="30">
        <f>'ТЭБ 2026'!$L16</f>
        <v>0</v>
      </c>
      <c r="H16" s="30">
        <f>'ТЭБ 2027'!$L16</f>
        <v>0</v>
      </c>
      <c r="I16" s="30">
        <f>'ТЭБ 2028'!$L16</f>
        <v>0</v>
      </c>
      <c r="J16" s="30">
        <f>'ТЭБ 2029'!$L16</f>
        <v>0</v>
      </c>
      <c r="K16" s="30">
        <f>'ТЭБ 2030'!$L16</f>
        <v>0</v>
      </c>
    </row>
    <row r="17" spans="1:11" x14ac:dyDescent="0.25">
      <c r="A17" s="20" t="s">
        <v>39</v>
      </c>
      <c r="B17" s="4" t="s">
        <v>40</v>
      </c>
      <c r="C17" s="30">
        <f>'ТЭБ 2022'!$L17</f>
        <v>0</v>
      </c>
      <c r="D17" s="30">
        <f>'ТЭБ 2023'!$L17</f>
        <v>0</v>
      </c>
      <c r="E17" s="30">
        <f>'ТЭБ 2024'!$L17</f>
        <v>0</v>
      </c>
      <c r="F17" s="30">
        <f>'ТЭБ 2025'!$L17</f>
        <v>0</v>
      </c>
      <c r="G17" s="30">
        <f>'ТЭБ 2026'!$L17</f>
        <v>0</v>
      </c>
      <c r="H17" s="30">
        <f>'ТЭБ 2027'!$L17</f>
        <v>0</v>
      </c>
      <c r="I17" s="30">
        <f>'ТЭБ 2028'!$L17</f>
        <v>0</v>
      </c>
      <c r="J17" s="30">
        <f>'ТЭБ 2029'!$L17</f>
        <v>0</v>
      </c>
      <c r="K17" s="30">
        <f>'ТЭБ 2030'!$L17</f>
        <v>0</v>
      </c>
    </row>
    <row r="18" spans="1:11" s="5" customFormat="1" x14ac:dyDescent="0.25">
      <c r="A18" s="14" t="s">
        <v>41</v>
      </c>
      <c r="B18" s="15" t="s">
        <v>24</v>
      </c>
      <c r="C18" s="32">
        <f>'ТЭБ 2022'!$L18</f>
        <v>-7462.6920000000009</v>
      </c>
      <c r="D18" s="32">
        <f>'ТЭБ 2023'!$L18</f>
        <v>-7409.1960000000008</v>
      </c>
      <c r="E18" s="32">
        <f>'ТЭБ 2024'!$L18</f>
        <v>-6291.7240000000002</v>
      </c>
      <c r="F18" s="32">
        <f>'ТЭБ 2025'!$L18</f>
        <v>-6291.7240000000002</v>
      </c>
      <c r="G18" s="32">
        <f>'ТЭБ 2026'!$L18</f>
        <v>-5290.1600000000008</v>
      </c>
      <c r="H18" s="32">
        <f>'ТЭБ 2027'!$L18</f>
        <v>-5290.1600000000008</v>
      </c>
      <c r="I18" s="32">
        <f>'ТЭБ 2028'!$L18</f>
        <v>-4790.8640000000005</v>
      </c>
      <c r="J18" s="32">
        <f>'ТЭБ 2029'!$L18</f>
        <v>-4790.8640000000005</v>
      </c>
      <c r="K18" s="32">
        <f>'ТЭБ 2030'!$L18</f>
        <v>-4474.3460000000005</v>
      </c>
    </row>
    <row r="19" spans="1:11" s="5" customFormat="1" x14ac:dyDescent="0.25">
      <c r="A19" s="21" t="s">
        <v>42</v>
      </c>
      <c r="B19" s="22" t="s">
        <v>43</v>
      </c>
      <c r="C19" s="37">
        <f>'ТЭБ 2022'!$L19</f>
        <v>-23508.52</v>
      </c>
      <c r="D19" s="37">
        <f>'ТЭБ 2023'!$L19</f>
        <v>-23508.52</v>
      </c>
      <c r="E19" s="37">
        <f>'ТЭБ 2024'!$L19</f>
        <v>-19631.546000000002</v>
      </c>
      <c r="F19" s="37">
        <f>'ТЭБ 2025'!$L19</f>
        <v>-19631.546000000002</v>
      </c>
      <c r="G19" s="37">
        <f>'ТЭБ 2026'!$L19</f>
        <v>-16369.776000000002</v>
      </c>
      <c r="H19" s="37">
        <f>'ТЭБ 2027'!$L19</f>
        <v>-16369.776000000002</v>
      </c>
      <c r="I19" s="37">
        <f>'ТЭБ 2028'!$L19</f>
        <v>-14592.52</v>
      </c>
      <c r="J19" s="37">
        <f>'ТЭБ 2029'!$L19</f>
        <v>-14592.52</v>
      </c>
      <c r="K19" s="37">
        <f>'ТЭБ 2030'!$L19</f>
        <v>-14592.52</v>
      </c>
    </row>
    <row r="20" spans="1:11" s="5" customFormat="1" x14ac:dyDescent="0.25">
      <c r="A20" s="14" t="s">
        <v>44</v>
      </c>
      <c r="B20" s="15" t="s">
        <v>45</v>
      </c>
      <c r="C20" s="32">
        <f>C21+C22+C26+C27+C32+C33+C35</f>
        <v>93630.402900000016</v>
      </c>
      <c r="D20" s="32">
        <f t="shared" ref="D20:K20" si="7">D21+D22+D26+D27+D32+D33+D35</f>
        <v>93926.323400000008</v>
      </c>
      <c r="E20" s="32">
        <f t="shared" si="7"/>
        <v>94855.691679999989</v>
      </c>
      <c r="F20" s="32">
        <f t="shared" si="7"/>
        <v>95363.736579999997</v>
      </c>
      <c r="G20" s="32">
        <f t="shared" si="7"/>
        <v>95781.248920000013</v>
      </c>
      <c r="H20" s="32">
        <f t="shared" si="7"/>
        <v>96275.015440000003</v>
      </c>
      <c r="I20" s="32">
        <f t="shared" si="7"/>
        <v>96903.925420000014</v>
      </c>
      <c r="J20" s="32">
        <f t="shared" si="7"/>
        <v>97427.603940000001</v>
      </c>
      <c r="K20" s="32">
        <f t="shared" si="7"/>
        <v>98094.834080000001</v>
      </c>
    </row>
    <row r="21" spans="1:11" s="5" customFormat="1" x14ac:dyDescent="0.25">
      <c r="A21" s="6" t="s">
        <v>50</v>
      </c>
      <c r="B21" s="4" t="s">
        <v>58</v>
      </c>
      <c r="C21" s="30">
        <f>'ТЭБ 2022'!$L21</f>
        <v>0</v>
      </c>
      <c r="D21" s="30">
        <f>'ТЭБ 2023'!$L21</f>
        <v>0</v>
      </c>
      <c r="E21" s="30">
        <f>'ТЭБ 2024'!$L21</f>
        <v>0</v>
      </c>
      <c r="F21" s="30">
        <f>'ТЭБ 2025'!$L21</f>
        <v>0</v>
      </c>
      <c r="G21" s="30">
        <f>'ТЭБ 2026'!$L21</f>
        <v>0</v>
      </c>
      <c r="H21" s="30">
        <f>'ТЭБ 2027'!$L21</f>
        <v>0</v>
      </c>
      <c r="I21" s="30">
        <f>'ТЭБ 2028'!$L21</f>
        <v>0</v>
      </c>
      <c r="J21" s="30">
        <f>'ТЭБ 2029'!$L21</f>
        <v>0</v>
      </c>
      <c r="K21" s="30">
        <f>'ТЭБ 2030'!$L21</f>
        <v>0</v>
      </c>
    </row>
    <row r="22" spans="1:11" s="5" customFormat="1" x14ac:dyDescent="0.25">
      <c r="A22" s="6" t="s">
        <v>51</v>
      </c>
      <c r="B22" s="4" t="s">
        <v>46</v>
      </c>
      <c r="C22" s="30">
        <f>SUM(C23:C25)</f>
        <v>30804.029899999998</v>
      </c>
      <c r="D22" s="30">
        <f t="shared" ref="D22:K22" si="8">SUM(D23:D25)</f>
        <v>30890.301600000003</v>
      </c>
      <c r="E22" s="30">
        <f t="shared" si="8"/>
        <v>31230.41678</v>
      </c>
      <c r="F22" s="30">
        <f t="shared" si="8"/>
        <v>31337.569480000002</v>
      </c>
      <c r="G22" s="30">
        <f t="shared" si="8"/>
        <v>31423.951720000001</v>
      </c>
      <c r="H22" s="30">
        <f t="shared" si="8"/>
        <v>31534.755880000001</v>
      </c>
      <c r="I22" s="30">
        <f t="shared" si="8"/>
        <v>31756.208980000007</v>
      </c>
      <c r="J22" s="30">
        <f t="shared" si="8"/>
        <v>31858.142160000003</v>
      </c>
      <c r="K22" s="30">
        <f t="shared" si="8"/>
        <v>32060.508820000003</v>
      </c>
    </row>
    <row r="23" spans="1:11" s="5" customFormat="1" x14ac:dyDescent="0.25">
      <c r="A23" s="44" t="s">
        <v>108</v>
      </c>
      <c r="B23" s="45" t="s">
        <v>66</v>
      </c>
      <c r="C23" s="30">
        <f>'ТЭБ 2022'!$L23</f>
        <v>20422.171999999999</v>
      </c>
      <c r="D23" s="30">
        <f>'ТЭБ 2023'!$L23</f>
        <v>20479.782700000003</v>
      </c>
      <c r="E23" s="30">
        <f>'ТЭБ 2024'!$L23</f>
        <v>20705.240760000001</v>
      </c>
      <c r="F23" s="30">
        <f>'ТЭБ 2025'!$L23</f>
        <v>20738.335300000002</v>
      </c>
      <c r="G23" s="30">
        <f>'ТЭБ 2026'!$L23</f>
        <v>20753.206699999999</v>
      </c>
      <c r="H23" s="30">
        <f>'ТЭБ 2027'!$L23</f>
        <v>20789.6885</v>
      </c>
      <c r="I23" s="30">
        <f>'ТЭБ 2028'!$L23</f>
        <v>20939.685200000004</v>
      </c>
      <c r="J23" s="30">
        <f>'ТЭБ 2029'!$L23</f>
        <v>20969.660300000003</v>
      </c>
      <c r="K23" s="30">
        <f>'ТЭБ 2030'!$L23</f>
        <v>21101.9411</v>
      </c>
    </row>
    <row r="24" spans="1:11" s="5" customFormat="1" x14ac:dyDescent="0.25">
      <c r="A24" s="44" t="s">
        <v>109</v>
      </c>
      <c r="B24" s="45" t="s">
        <v>70</v>
      </c>
      <c r="C24" s="30">
        <f>'ТЭБ 2022'!$L24</f>
        <v>4535.4000999999998</v>
      </c>
      <c r="D24" s="30">
        <f>'ТЭБ 2023'!$L24</f>
        <v>4549.9599799999996</v>
      </c>
      <c r="E24" s="30">
        <f>'ТЭБ 2024'!$L24</f>
        <v>4599.9334800000006</v>
      </c>
      <c r="F24" s="30">
        <f>'ТЭБ 2025'!$L24</f>
        <v>4633.5805200000004</v>
      </c>
      <c r="G24" s="30">
        <f>'ТЭБ 2026'!$L24</f>
        <v>4666.8819600000006</v>
      </c>
      <c r="H24" s="30">
        <f>'ТЭБ 2027'!$L24</f>
        <v>4702.0391399999999</v>
      </c>
      <c r="I24" s="30">
        <f>'ТЭБ 2028'!$L24</f>
        <v>4735.1063200000008</v>
      </c>
      <c r="J24" s="30">
        <f>'ТЭБ 2029'!$L24</f>
        <v>4768.4179400000003</v>
      </c>
      <c r="K24" s="30">
        <f>'ТЭБ 2030'!$L24</f>
        <v>4800.3258000000005</v>
      </c>
    </row>
    <row r="25" spans="1:11" s="5" customFormat="1" x14ac:dyDescent="0.25">
      <c r="A25" s="44" t="s">
        <v>73</v>
      </c>
      <c r="B25" s="45" t="s">
        <v>71</v>
      </c>
      <c r="C25" s="30">
        <f>'ТЭБ 2022'!$L25</f>
        <v>5846.4578000000001</v>
      </c>
      <c r="D25" s="30">
        <f>'ТЭБ 2023'!$L25</f>
        <v>5860.5589200000004</v>
      </c>
      <c r="E25" s="30">
        <f>'ТЭБ 2024'!$L25</f>
        <v>5925.2425400000002</v>
      </c>
      <c r="F25" s="30">
        <f>'ТЭБ 2025'!$L25</f>
        <v>5965.6536599999999</v>
      </c>
      <c r="G25" s="30">
        <f>'ТЭБ 2026'!$L25</f>
        <v>6003.8630600000006</v>
      </c>
      <c r="H25" s="30">
        <f>'ТЭБ 2027'!$L25</f>
        <v>6043.0282400000006</v>
      </c>
      <c r="I25" s="30">
        <f>'ТЭБ 2028'!$L25</f>
        <v>6081.4174599999997</v>
      </c>
      <c r="J25" s="30">
        <f>'ТЭБ 2029'!$L25</f>
        <v>6120.0639199999996</v>
      </c>
      <c r="K25" s="30">
        <f>'ТЭБ 2030'!$L25</f>
        <v>6158.2419199999995</v>
      </c>
    </row>
    <row r="26" spans="1:11" s="5" customFormat="1" x14ac:dyDescent="0.25">
      <c r="A26" s="6" t="s">
        <v>3</v>
      </c>
      <c r="B26" s="4" t="s">
        <v>59</v>
      </c>
      <c r="C26" s="30">
        <f>'ТЭБ 2022'!$L26</f>
        <v>0</v>
      </c>
      <c r="D26" s="30">
        <f>'ТЭБ 2023'!$L26</f>
        <v>0</v>
      </c>
      <c r="E26" s="30">
        <f>'ТЭБ 2024'!$L26</f>
        <v>0</v>
      </c>
      <c r="F26" s="30">
        <f>'ТЭБ 2025'!$L26</f>
        <v>0</v>
      </c>
      <c r="G26" s="30">
        <f>'ТЭБ 2026'!$L26</f>
        <v>0</v>
      </c>
      <c r="H26" s="30">
        <f>'ТЭБ 2027'!$L26</f>
        <v>0</v>
      </c>
      <c r="I26" s="30">
        <f>'ТЭБ 2028'!$L26</f>
        <v>0</v>
      </c>
      <c r="J26" s="30">
        <f>'ТЭБ 2029'!$L26</f>
        <v>0</v>
      </c>
      <c r="K26" s="30">
        <f>'ТЭБ 2030'!$L26</f>
        <v>0</v>
      </c>
    </row>
    <row r="27" spans="1:11" s="5" customFormat="1" x14ac:dyDescent="0.25">
      <c r="A27" s="6" t="s">
        <v>47</v>
      </c>
      <c r="B27" s="4" t="s">
        <v>48</v>
      </c>
      <c r="C27" s="30">
        <f t="shared" ref="C27" si="9">SUM(C28:C31)</f>
        <v>4743.6949999999997</v>
      </c>
      <c r="D27" s="30">
        <f t="shared" ref="D27:K27" si="10">SUM(D28:D31)</f>
        <v>4793.107</v>
      </c>
      <c r="E27" s="30">
        <f t="shared" si="10"/>
        <v>4824.5429999999997</v>
      </c>
      <c r="F27" s="30">
        <f t="shared" si="10"/>
        <v>4874.8969999999999</v>
      </c>
      <c r="G27" s="30">
        <f t="shared" si="10"/>
        <v>4887.5599999999995</v>
      </c>
      <c r="H27" s="30">
        <f t="shared" si="10"/>
        <v>4950.5769999999993</v>
      </c>
      <c r="I27" s="30">
        <f t="shared" si="10"/>
        <v>4992.4889999999996</v>
      </c>
      <c r="J27" s="30">
        <f t="shared" si="10"/>
        <v>5034.4009999999998</v>
      </c>
      <c r="K27" s="30">
        <f t="shared" si="10"/>
        <v>5118.3739999999998</v>
      </c>
    </row>
    <row r="28" spans="1:11" s="5" customFormat="1" x14ac:dyDescent="0.25">
      <c r="A28" s="20" t="s">
        <v>53</v>
      </c>
      <c r="B28" s="4" t="s">
        <v>60</v>
      </c>
      <c r="C28" s="30">
        <f>'ТЭБ 2022'!$L28</f>
        <v>0</v>
      </c>
      <c r="D28" s="30">
        <f>'ТЭБ 2023'!$L28</f>
        <v>0</v>
      </c>
      <c r="E28" s="30">
        <f>'ТЭБ 2024'!$L28</f>
        <v>0</v>
      </c>
      <c r="F28" s="30">
        <f>'ТЭБ 2025'!$L28</f>
        <v>0</v>
      </c>
      <c r="G28" s="30">
        <f>'ТЭБ 2026'!$L28</f>
        <v>0</v>
      </c>
      <c r="H28" s="30">
        <f>'ТЭБ 2027'!$L28</f>
        <v>0</v>
      </c>
      <c r="I28" s="30">
        <f>'ТЭБ 2028'!$L28</f>
        <v>0</v>
      </c>
      <c r="J28" s="30">
        <f>'ТЭБ 2029'!$L28</f>
        <v>0</v>
      </c>
      <c r="K28" s="30">
        <f>'ТЭБ 2030'!$L28</f>
        <v>0</v>
      </c>
    </row>
    <row r="29" spans="1:11" s="5" customFormat="1" x14ac:dyDescent="0.25">
      <c r="A29" s="20" t="s">
        <v>52</v>
      </c>
      <c r="B29" s="4" t="s">
        <v>61</v>
      </c>
      <c r="C29" s="30">
        <f>'ТЭБ 2022'!$L29</f>
        <v>0</v>
      </c>
      <c r="D29" s="30">
        <f>'ТЭБ 2023'!$L29</f>
        <v>0</v>
      </c>
      <c r="E29" s="30">
        <f>'ТЭБ 2024'!$L29</f>
        <v>0</v>
      </c>
      <c r="F29" s="30">
        <f>'ТЭБ 2025'!$L29</f>
        <v>0</v>
      </c>
      <c r="G29" s="30">
        <f>'ТЭБ 2026'!$L29</f>
        <v>0</v>
      </c>
      <c r="H29" s="30">
        <f>'ТЭБ 2027'!$L29</f>
        <v>0</v>
      </c>
      <c r="I29" s="30">
        <f>'ТЭБ 2028'!$L29</f>
        <v>0</v>
      </c>
      <c r="J29" s="30">
        <f>'ТЭБ 2029'!$L29</f>
        <v>0</v>
      </c>
      <c r="K29" s="30">
        <f>'ТЭБ 2030'!$L29</f>
        <v>0</v>
      </c>
    </row>
    <row r="30" spans="1:11" s="5" customFormat="1" x14ac:dyDescent="0.25">
      <c r="A30" s="20" t="s">
        <v>54</v>
      </c>
      <c r="B30" s="4" t="s">
        <v>62</v>
      </c>
      <c r="C30" s="30">
        <f>'ТЭБ 2022'!$L30</f>
        <v>4743.6949999999997</v>
      </c>
      <c r="D30" s="30">
        <f>'ТЭБ 2023'!$L30</f>
        <v>4793.107</v>
      </c>
      <c r="E30" s="30">
        <f>'ТЭБ 2024'!$L30</f>
        <v>4824.5429999999997</v>
      </c>
      <c r="F30" s="30">
        <f>'ТЭБ 2025'!$L30</f>
        <v>4874.8969999999999</v>
      </c>
      <c r="G30" s="30">
        <f>'ТЭБ 2026'!$L30</f>
        <v>4887.5599999999995</v>
      </c>
      <c r="H30" s="30">
        <f>'ТЭБ 2027'!$L30</f>
        <v>4950.5769999999993</v>
      </c>
      <c r="I30" s="30">
        <f>'ТЭБ 2028'!$L30</f>
        <v>4992.4889999999996</v>
      </c>
      <c r="J30" s="30">
        <f>'ТЭБ 2029'!$L30</f>
        <v>5034.4009999999998</v>
      </c>
      <c r="K30" s="30">
        <f>'ТЭБ 2030'!$L30</f>
        <v>5118.3739999999998</v>
      </c>
    </row>
    <row r="31" spans="1:11" s="5" customFormat="1" x14ac:dyDescent="0.25">
      <c r="A31" s="20" t="s">
        <v>55</v>
      </c>
      <c r="B31" s="4" t="s">
        <v>63</v>
      </c>
      <c r="C31" s="30">
        <f>'ТЭБ 2022'!$L31</f>
        <v>0</v>
      </c>
      <c r="D31" s="30">
        <f>'ТЭБ 2023'!$L31</f>
        <v>0</v>
      </c>
      <c r="E31" s="30">
        <f>'ТЭБ 2024'!$L31</f>
        <v>0</v>
      </c>
      <c r="F31" s="30">
        <f>'ТЭБ 2025'!$L31</f>
        <v>0</v>
      </c>
      <c r="G31" s="30">
        <f>'ТЭБ 2026'!$L31</f>
        <v>0</v>
      </c>
      <c r="H31" s="30">
        <f>'ТЭБ 2027'!$L31</f>
        <v>0</v>
      </c>
      <c r="I31" s="30">
        <f>'ТЭБ 2028'!$L31</f>
        <v>0</v>
      </c>
      <c r="J31" s="30">
        <f>'ТЭБ 2029'!$L31</f>
        <v>0</v>
      </c>
      <c r="K31" s="30">
        <f>'ТЭБ 2030'!$L31</f>
        <v>0</v>
      </c>
    </row>
    <row r="32" spans="1:11" s="5" customFormat="1" x14ac:dyDescent="0.25">
      <c r="A32" s="6" t="s">
        <v>56</v>
      </c>
      <c r="B32" s="4" t="s">
        <v>64</v>
      </c>
      <c r="C32" s="30">
        <f>'ТЭБ 2022'!$L32</f>
        <v>8324.376400000001</v>
      </c>
      <c r="D32" s="30">
        <f>'ТЭБ 2023'!$L32</f>
        <v>8346.7060600000004</v>
      </c>
      <c r="E32" s="30">
        <f>'ТЭБ 2024'!$L32</f>
        <v>8431.6173999999992</v>
      </c>
      <c r="F32" s="30">
        <f>'ТЭБ 2025'!$L32</f>
        <v>8484.8608199999999</v>
      </c>
      <c r="G32" s="30">
        <f>'ТЭБ 2026'!$L32</f>
        <v>8534.119200000001</v>
      </c>
      <c r="H32" s="30">
        <f>'ТЭБ 2027'!$L32</f>
        <v>8581.1876200000006</v>
      </c>
      <c r="I32" s="30">
        <f>'ТЭБ 2028'!$L32</f>
        <v>8636.8162800000009</v>
      </c>
      <c r="J32" s="30">
        <f>'ТЭБ 2029'!$L32</f>
        <v>8693.6472200000007</v>
      </c>
      <c r="K32" s="30">
        <f>'ТЭБ 2030'!$L32</f>
        <v>8749.1861000000008</v>
      </c>
    </row>
    <row r="33" spans="1:11" s="5" customFormat="1" x14ac:dyDescent="0.25">
      <c r="A33" s="6" t="s">
        <v>1</v>
      </c>
      <c r="B33" s="4" t="s">
        <v>49</v>
      </c>
      <c r="C33" s="30">
        <f>'ТЭБ 2022'!$L33</f>
        <v>49758.301600000006</v>
      </c>
      <c r="D33" s="30">
        <f>'ТЭБ 2023'!$L33</f>
        <v>49896.208740000002</v>
      </c>
      <c r="E33" s="30">
        <f>'ТЭБ 2024'!$L33</f>
        <v>50369.114500000003</v>
      </c>
      <c r="F33" s="30">
        <f>'ТЭБ 2025'!$L33</f>
        <v>50666.40928</v>
      </c>
      <c r="G33" s="30">
        <f>'ТЭБ 2026'!$L33</f>
        <v>50935.618000000002</v>
      </c>
      <c r="H33" s="30">
        <f>'ТЭБ 2027'!$L33</f>
        <v>51208.494940000004</v>
      </c>
      <c r="I33" s="30">
        <f>'ТЭБ 2028'!$L33</f>
        <v>51518.411160000003</v>
      </c>
      <c r="J33" s="30">
        <f>'ТЭБ 2029'!$L33</f>
        <v>51841.413560000001</v>
      </c>
      <c r="K33" s="30">
        <f>'ТЭБ 2030'!$L33</f>
        <v>52166.765159999995</v>
      </c>
    </row>
    <row r="34" spans="1:11" s="5" customFormat="1" x14ac:dyDescent="0.25">
      <c r="A34" s="6" t="s">
        <v>110</v>
      </c>
      <c r="B34" s="4" t="s">
        <v>65</v>
      </c>
      <c r="C34" s="30">
        <f>'ТЭБ 2022'!$L34</f>
        <v>3470.373</v>
      </c>
      <c r="D34" s="30">
        <f>'ТЭБ 2023'!$L34</f>
        <v>3477.6944599999997</v>
      </c>
      <c r="E34" s="30">
        <f>'ТЭБ 2024'!$L34</f>
        <v>3515.9609000000005</v>
      </c>
      <c r="F34" s="30">
        <f>'ТЭБ 2025'!$L34</f>
        <v>3539.1974200000004</v>
      </c>
      <c r="G34" s="30">
        <f>'ТЭБ 2026'!$L34</f>
        <v>3560.3070200000002</v>
      </c>
      <c r="H34" s="30">
        <f>'ТЭБ 2027'!$L34</f>
        <v>3582.0065000000004</v>
      </c>
      <c r="I34" s="30">
        <f>'ТЭБ 2028'!$L34</f>
        <v>3603.6827200000002</v>
      </c>
      <c r="J34" s="30">
        <f>'ТЭБ 2029'!$L34</f>
        <v>3625.4778200000005</v>
      </c>
      <c r="K34" s="30">
        <f>'ТЭБ 2030'!$L34</f>
        <v>3647.72066</v>
      </c>
    </row>
    <row r="35" spans="1:11" s="28" customFormat="1" ht="30" x14ac:dyDescent="0.25">
      <c r="A35" s="27" t="s">
        <v>69</v>
      </c>
      <c r="B35" s="26" t="s">
        <v>111</v>
      </c>
      <c r="C35" s="33">
        <f>'ТЭБ 2022'!$L35</f>
        <v>0</v>
      </c>
      <c r="D35" s="33">
        <f>'ТЭБ 2023'!$L35</f>
        <v>0</v>
      </c>
      <c r="E35" s="33">
        <f>'ТЭБ 2024'!$L35</f>
        <v>0</v>
      </c>
      <c r="F35" s="33">
        <f>'ТЭБ 2025'!$L35</f>
        <v>0</v>
      </c>
      <c r="G35" s="33">
        <f>'ТЭБ 2026'!$L35</f>
        <v>0</v>
      </c>
      <c r="H35" s="33">
        <f>'ТЭБ 2027'!$L35</f>
        <v>0</v>
      </c>
      <c r="I35" s="33">
        <f>'ТЭБ 2028'!$L35</f>
        <v>0</v>
      </c>
      <c r="J35" s="33">
        <f>'ТЭБ 2029'!$L35</f>
        <v>0</v>
      </c>
      <c r="K35" s="33">
        <f>'ТЭБ 2030'!$L35</f>
        <v>0</v>
      </c>
    </row>
    <row r="39" spans="1:11" x14ac:dyDescent="0.25">
      <c r="A39" s="3"/>
    </row>
    <row r="40" spans="1:11" x14ac:dyDescent="0.25">
      <c r="A40" s="3"/>
    </row>
    <row r="41" spans="1:11" x14ac:dyDescent="0.25">
      <c r="A41" s="3"/>
    </row>
    <row r="42" spans="1:11" x14ac:dyDescent="0.25">
      <c r="A42" s="3"/>
    </row>
    <row r="43" spans="1:11" s="4" customFormat="1" x14ac:dyDescent="0.25">
      <c r="A43" s="3"/>
      <c r="C43" s="3"/>
      <c r="D43" s="3"/>
      <c r="E43" s="3"/>
      <c r="F43" s="3"/>
      <c r="G43" s="3"/>
      <c r="H43" s="3"/>
      <c r="I43" s="3"/>
      <c r="J43" s="3"/>
      <c r="K43" s="3"/>
    </row>
    <row r="44" spans="1:11" s="4" customFormat="1" x14ac:dyDescent="0.25">
      <c r="A44" s="3"/>
      <c r="C44" s="3"/>
      <c r="D44" s="3"/>
      <c r="E44" s="3"/>
      <c r="F44" s="3"/>
      <c r="G44" s="3"/>
      <c r="H44" s="3"/>
      <c r="I44" s="3"/>
      <c r="J44" s="3"/>
      <c r="K44" s="3"/>
    </row>
    <row r="45" spans="1:11" s="4" customFormat="1" x14ac:dyDescent="0.25">
      <c r="A45" s="3"/>
      <c r="C45" s="3"/>
      <c r="D45" s="3"/>
      <c r="E45" s="3"/>
      <c r="F45" s="3"/>
      <c r="G45" s="3"/>
      <c r="H45" s="3"/>
      <c r="I45" s="3"/>
      <c r="J45" s="3"/>
      <c r="K45" s="3"/>
    </row>
    <row r="46" spans="1:11" s="4" customFormat="1" x14ac:dyDescent="0.25">
      <c r="A46" s="3"/>
      <c r="C46" s="3"/>
      <c r="D46" s="3"/>
      <c r="E46" s="3"/>
      <c r="F46" s="3"/>
      <c r="G46" s="3"/>
      <c r="H46" s="3"/>
      <c r="I46" s="3"/>
      <c r="J46" s="3"/>
      <c r="K46" s="3"/>
    </row>
    <row r="47" spans="1:11" s="4" customFormat="1" x14ac:dyDescent="0.25">
      <c r="A47" s="3"/>
      <c r="C47" s="3"/>
      <c r="D47" s="3"/>
      <c r="E47" s="3"/>
      <c r="F47" s="3"/>
      <c r="G47" s="3"/>
      <c r="H47" s="3"/>
      <c r="I47" s="3"/>
      <c r="J47" s="3"/>
      <c r="K47" s="3"/>
    </row>
    <row r="48" spans="1:11" s="4" customFormat="1" x14ac:dyDescent="0.25">
      <c r="A48" s="3"/>
      <c r="C48" s="3"/>
      <c r="D48" s="3"/>
      <c r="E48" s="3"/>
      <c r="F48" s="3"/>
      <c r="G48" s="3"/>
      <c r="H48" s="3"/>
      <c r="I48" s="3"/>
      <c r="J48" s="3"/>
      <c r="K48" s="3"/>
    </row>
    <row r="49" spans="1:11" s="4" customFormat="1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</row>
    <row r="50" spans="1:11" s="4" customFormat="1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</row>
    <row r="51" spans="1:11" s="4" customFormat="1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</row>
    <row r="52" spans="1:11" s="4" customFormat="1" x14ac:dyDescent="0.25">
      <c r="A52" s="3"/>
      <c r="C52" s="3"/>
      <c r="D52" s="3"/>
      <c r="E52" s="3"/>
      <c r="F52" s="3"/>
      <c r="G52" s="3"/>
      <c r="H52" s="3"/>
      <c r="I52" s="3"/>
      <c r="J52" s="3"/>
      <c r="K52" s="3"/>
    </row>
    <row r="53" spans="1:11" s="4" customFormat="1" x14ac:dyDescent="0.25">
      <c r="A53" s="3"/>
      <c r="C53" s="3"/>
      <c r="D53" s="3"/>
      <c r="E53" s="3"/>
      <c r="F53" s="3"/>
      <c r="G53" s="3"/>
      <c r="H53" s="3"/>
      <c r="I53" s="3"/>
      <c r="J53" s="3"/>
      <c r="K53" s="3"/>
    </row>
    <row r="54" spans="1:11" s="4" customFormat="1" x14ac:dyDescent="0.25">
      <c r="A54" s="3"/>
      <c r="C54" s="3"/>
      <c r="D54" s="3"/>
      <c r="E54" s="3"/>
      <c r="F54" s="3"/>
      <c r="G54" s="3"/>
      <c r="H54" s="3"/>
      <c r="I54" s="3"/>
      <c r="J54" s="3"/>
      <c r="K54" s="3"/>
    </row>
  </sheetData>
  <phoneticPr fontId="9" type="noConversion"/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C9694-66AD-4B1F-B4BB-B0762BED95B1}">
  <dimension ref="A1:L54"/>
  <sheetViews>
    <sheetView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50.7109375" style="7" customWidth="1"/>
    <col min="2" max="2" width="8.7109375" style="4" customWidth="1"/>
    <col min="3" max="12" width="12.7109375" style="3" customWidth="1"/>
    <col min="13" max="16384" width="9.140625" style="3"/>
  </cols>
  <sheetData>
    <row r="1" spans="1:12" s="1" customFormat="1" ht="50.1" customHeight="1" x14ac:dyDescent="0.25">
      <c r="A1" s="9" t="s">
        <v>101</v>
      </c>
      <c r="B1" s="10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11" t="s">
        <v>13</v>
      </c>
      <c r="L1" s="9" t="s">
        <v>14</v>
      </c>
    </row>
    <row r="2" spans="1:12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13" t="s">
        <v>24</v>
      </c>
    </row>
    <row r="3" spans="1:12" x14ac:dyDescent="0.25">
      <c r="A3" s="7" t="s">
        <v>25</v>
      </c>
      <c r="B3" s="4" t="s">
        <v>15</v>
      </c>
      <c r="C3" s="30">
        <v>0</v>
      </c>
      <c r="D3" s="30">
        <v>0</v>
      </c>
      <c r="E3" s="30">
        <f>Нефтепродукты!K3</f>
        <v>0</v>
      </c>
      <c r="F3" s="30">
        <f>ГазУТ!K3</f>
        <v>0</v>
      </c>
      <c r="G3" s="30">
        <f>ТвТопливоУТ!K3</f>
        <v>0</v>
      </c>
      <c r="H3" s="30">
        <v>0</v>
      </c>
      <c r="I3" s="30">
        <v>0</v>
      </c>
      <c r="J3" s="30">
        <f>ЭлектроэнергияУТ!K3</f>
        <v>0</v>
      </c>
      <c r="K3" s="30">
        <f>ТеплоУТ!K3</f>
        <v>0</v>
      </c>
      <c r="L3" s="31">
        <f t="shared" ref="L3:L35" si="0">SUM(C3:K3)</f>
        <v>0</v>
      </c>
    </row>
    <row r="4" spans="1:12" x14ac:dyDescent="0.25">
      <c r="A4" s="7" t="s">
        <v>26</v>
      </c>
      <c r="B4" s="4" t="s">
        <v>16</v>
      </c>
      <c r="C4" s="30">
        <v>0</v>
      </c>
      <c r="D4" s="30">
        <v>0</v>
      </c>
      <c r="E4" s="30">
        <f>Нефтепродукты!K4</f>
        <v>6688.277</v>
      </c>
      <c r="F4" s="30">
        <f>ГазУТ!K4</f>
        <v>101835.88399999999</v>
      </c>
      <c r="G4" s="30">
        <f>ТвТопливоУТ!K4</f>
        <v>178.43279999999999</v>
      </c>
      <c r="H4" s="30">
        <v>0</v>
      </c>
      <c r="I4" s="30">
        <v>0</v>
      </c>
      <c r="J4" s="30">
        <f>ЭлектроэнергияУТ!K4</f>
        <v>14065.455900000001</v>
      </c>
      <c r="K4" s="30">
        <f>ТеплоУТ!K4</f>
        <v>0</v>
      </c>
      <c r="L4" s="31">
        <f t="shared" si="0"/>
        <v>122768.04969999999</v>
      </c>
    </row>
    <row r="5" spans="1:12" x14ac:dyDescent="0.25">
      <c r="A5" s="7" t="s">
        <v>27</v>
      </c>
      <c r="B5" s="4" t="s">
        <v>17</v>
      </c>
      <c r="C5" s="30">
        <v>0</v>
      </c>
      <c r="D5" s="30">
        <v>0</v>
      </c>
      <c r="E5" s="30">
        <f>Нефтепродукты!K5</f>
        <v>0</v>
      </c>
      <c r="F5" s="30">
        <f>ГазУТ!K5</f>
        <v>0</v>
      </c>
      <c r="G5" s="30">
        <f>ТвТопливоУТ!K5</f>
        <v>0</v>
      </c>
      <c r="H5" s="30">
        <v>0</v>
      </c>
      <c r="I5" s="30">
        <v>0</v>
      </c>
      <c r="J5" s="30">
        <f>ЭлектроэнергияУТ!K5</f>
        <v>0</v>
      </c>
      <c r="K5" s="30">
        <f>ТеплоУТ!K5</f>
        <v>0</v>
      </c>
      <c r="L5" s="31">
        <f t="shared" si="0"/>
        <v>0</v>
      </c>
    </row>
    <row r="6" spans="1:12" x14ac:dyDescent="0.25">
      <c r="A6" s="7" t="s">
        <v>2</v>
      </c>
      <c r="B6" s="4" t="s">
        <v>18</v>
      </c>
      <c r="C6" s="30">
        <v>0</v>
      </c>
      <c r="D6" s="30">
        <v>0</v>
      </c>
      <c r="E6" s="30">
        <f>Нефтепродукты!K6</f>
        <v>0</v>
      </c>
      <c r="F6" s="30">
        <f>ГазУТ!K6</f>
        <v>0</v>
      </c>
      <c r="G6" s="30">
        <f>ТвТопливоУТ!K6</f>
        <v>0</v>
      </c>
      <c r="H6" s="30">
        <v>0</v>
      </c>
      <c r="I6" s="30">
        <v>0</v>
      </c>
      <c r="J6" s="30">
        <f>ЭлектроэнергияУТ!K6</f>
        <v>0</v>
      </c>
      <c r="K6" s="30">
        <f>ТеплоУТ!K6</f>
        <v>0</v>
      </c>
      <c r="L6" s="31">
        <f t="shared" si="0"/>
        <v>0</v>
      </c>
    </row>
    <row r="7" spans="1:12" s="5" customFormat="1" x14ac:dyDescent="0.25">
      <c r="A7" s="14" t="s">
        <v>28</v>
      </c>
      <c r="B7" s="15" t="s">
        <v>19</v>
      </c>
      <c r="C7" s="32">
        <f t="shared" ref="C7:L7" si="1">SUM(C3:C6)</f>
        <v>0</v>
      </c>
      <c r="D7" s="32">
        <f t="shared" si="1"/>
        <v>0</v>
      </c>
      <c r="E7" s="32">
        <f t="shared" si="1"/>
        <v>6688.277</v>
      </c>
      <c r="F7" s="32">
        <f t="shared" si="1"/>
        <v>101835.88399999999</v>
      </c>
      <c r="G7" s="32">
        <f t="shared" si="1"/>
        <v>178.43279999999999</v>
      </c>
      <c r="H7" s="32">
        <f t="shared" si="1"/>
        <v>0</v>
      </c>
      <c r="I7" s="32">
        <f t="shared" si="1"/>
        <v>0</v>
      </c>
      <c r="J7" s="32">
        <f t="shared" si="1"/>
        <v>14065.455900000001</v>
      </c>
      <c r="K7" s="32">
        <f t="shared" si="1"/>
        <v>0</v>
      </c>
      <c r="L7" s="32">
        <f t="shared" si="1"/>
        <v>122768.04969999999</v>
      </c>
    </row>
    <row r="8" spans="1:12" x14ac:dyDescent="0.25">
      <c r="A8" s="7" t="s">
        <v>0</v>
      </c>
      <c r="B8" s="4" t="s">
        <v>20</v>
      </c>
      <c r="C8" s="41">
        <f>ROUND(C7+C9+C10+C14+C18+C19-C20,1)</f>
        <v>0</v>
      </c>
      <c r="D8" s="41">
        <f t="shared" ref="D8:L8" si="2">ROUND(D7+D9+D10+D14+D18+D19-D20,1)</f>
        <v>0</v>
      </c>
      <c r="E8" s="41">
        <f t="shared" si="2"/>
        <v>0</v>
      </c>
      <c r="F8" s="41">
        <f t="shared" si="2"/>
        <v>-2031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0</v>
      </c>
      <c r="L8" s="41">
        <f t="shared" si="2"/>
        <v>-2031</v>
      </c>
    </row>
    <row r="9" spans="1:12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f>Нефтепродукты!K9</f>
        <v>0</v>
      </c>
      <c r="F9" s="34">
        <f>ГазУТ!K9</f>
        <v>0</v>
      </c>
      <c r="G9" s="34">
        <f>ТвТопливоУТ!K9</f>
        <v>0</v>
      </c>
      <c r="H9" s="34">
        <v>0</v>
      </c>
      <c r="I9" s="34">
        <v>0</v>
      </c>
      <c r="J9" s="34">
        <f>ЭлектроэнергияУТ!K9</f>
        <v>0</v>
      </c>
      <c r="K9" s="34">
        <f>ТеплоУТ!K9</f>
        <v>0</v>
      </c>
      <c r="L9" s="35">
        <f t="shared" si="0"/>
        <v>0</v>
      </c>
    </row>
    <row r="10" spans="1:12" x14ac:dyDescent="0.25">
      <c r="A10" s="18" t="s">
        <v>57</v>
      </c>
      <c r="B10" s="19" t="s">
        <v>22</v>
      </c>
      <c r="C10" s="36">
        <f t="shared" ref="C10:L10" si="3">SUM(C11:C13)</f>
        <v>0</v>
      </c>
      <c r="D10" s="36">
        <f t="shared" si="3"/>
        <v>0</v>
      </c>
      <c r="E10" s="36">
        <f t="shared" si="3"/>
        <v>0</v>
      </c>
      <c r="F10" s="36">
        <f t="shared" si="3"/>
        <v>-99474.799999999988</v>
      </c>
      <c r="G10" s="36">
        <f t="shared" si="3"/>
        <v>-176.3048</v>
      </c>
      <c r="H10" s="36">
        <f t="shared" si="3"/>
        <v>0</v>
      </c>
      <c r="I10" s="36">
        <f t="shared" si="3"/>
        <v>0</v>
      </c>
      <c r="J10" s="36">
        <f t="shared" si="3"/>
        <v>-4610.04</v>
      </c>
      <c r="K10" s="36">
        <f t="shared" si="3"/>
        <v>100271.47584000001</v>
      </c>
      <c r="L10" s="36">
        <f t="shared" si="3"/>
        <v>-3989.6689599999663</v>
      </c>
    </row>
    <row r="11" spans="1:12" x14ac:dyDescent="0.25">
      <c r="A11" s="20" t="s">
        <v>30</v>
      </c>
      <c r="B11" s="4" t="s">
        <v>31</v>
      </c>
      <c r="C11" s="30">
        <v>0</v>
      </c>
      <c r="D11" s="30">
        <v>0</v>
      </c>
      <c r="E11" s="30">
        <f>Нефтепродукты!K11</f>
        <v>0</v>
      </c>
      <c r="F11" s="30">
        <f>ГазУТ!K11</f>
        <v>0</v>
      </c>
      <c r="G11" s="30">
        <f>ТвТопливоУТ!K11</f>
        <v>0</v>
      </c>
      <c r="H11" s="30">
        <v>0</v>
      </c>
      <c r="I11" s="30">
        <v>0</v>
      </c>
      <c r="J11" s="30">
        <f>ЭлектроэнергияУТ!K11</f>
        <v>0</v>
      </c>
      <c r="K11" s="30">
        <f>ТеплоУТ!K11</f>
        <v>0</v>
      </c>
      <c r="L11" s="31">
        <f t="shared" si="0"/>
        <v>0</v>
      </c>
    </row>
    <row r="12" spans="1:12" x14ac:dyDescent="0.25">
      <c r="A12" s="20" t="s">
        <v>32</v>
      </c>
      <c r="B12" s="4" t="s">
        <v>33</v>
      </c>
      <c r="C12" s="30">
        <v>0</v>
      </c>
      <c r="D12" s="30">
        <v>0</v>
      </c>
      <c r="E12" s="30">
        <f>Нефтепродукты!K12</f>
        <v>0</v>
      </c>
      <c r="F12" s="30">
        <f>ГазУТ!K12</f>
        <v>-99474.799999999988</v>
      </c>
      <c r="G12" s="30">
        <f>ТвТопливоУТ!K12</f>
        <v>-176.3048</v>
      </c>
      <c r="H12" s="30">
        <v>0</v>
      </c>
      <c r="I12" s="30">
        <v>0</v>
      </c>
      <c r="J12" s="30">
        <f>ЭлектроэнергияУТ!K12</f>
        <v>-4610.04</v>
      </c>
      <c r="K12" s="30">
        <f>ТеплоУТ!K12</f>
        <v>100271.47584000001</v>
      </c>
      <c r="L12" s="31">
        <f t="shared" si="0"/>
        <v>-3989.6689599999663</v>
      </c>
    </row>
    <row r="13" spans="1:12" x14ac:dyDescent="0.25">
      <c r="A13" s="20" t="s">
        <v>34</v>
      </c>
      <c r="B13" s="4" t="s">
        <v>35</v>
      </c>
      <c r="C13" s="30">
        <v>0</v>
      </c>
      <c r="D13" s="30">
        <v>0</v>
      </c>
      <c r="E13" s="30">
        <f>Нефтепродукты!K13</f>
        <v>0</v>
      </c>
      <c r="F13" s="30">
        <f>ГазУТ!K13</f>
        <v>0</v>
      </c>
      <c r="G13" s="30">
        <f>ТвТопливоУТ!K13</f>
        <v>0</v>
      </c>
      <c r="H13" s="30">
        <v>0</v>
      </c>
      <c r="I13" s="30">
        <v>0</v>
      </c>
      <c r="J13" s="30">
        <f>ЭлектроэнергияУТ!K13</f>
        <v>0</v>
      </c>
      <c r="K13" s="30">
        <f>ТеплоУТ!K13</f>
        <v>0</v>
      </c>
      <c r="L13" s="31">
        <f t="shared" si="0"/>
        <v>0</v>
      </c>
    </row>
    <row r="14" spans="1:12" x14ac:dyDescent="0.25">
      <c r="A14" s="18" t="s">
        <v>67</v>
      </c>
      <c r="B14" s="19" t="s">
        <v>23</v>
      </c>
      <c r="C14" s="36">
        <f t="shared" ref="C14:L14" si="4">SUM(C15:C17)</f>
        <v>0</v>
      </c>
      <c r="D14" s="36">
        <f t="shared" si="4"/>
        <v>0</v>
      </c>
      <c r="E14" s="36">
        <f t="shared" si="4"/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  <c r="L14" s="36">
        <f t="shared" si="4"/>
        <v>0</v>
      </c>
    </row>
    <row r="15" spans="1:12" x14ac:dyDescent="0.25">
      <c r="A15" s="20" t="s">
        <v>68</v>
      </c>
      <c r="B15" s="4" t="s">
        <v>36</v>
      </c>
      <c r="C15" s="30">
        <v>0</v>
      </c>
      <c r="D15" s="30">
        <v>0</v>
      </c>
      <c r="E15" s="30">
        <f>Нефтепродукты!K15</f>
        <v>0</v>
      </c>
      <c r="F15" s="30">
        <f>ГазУТ!K15</f>
        <v>0</v>
      </c>
      <c r="G15" s="30">
        <f>ТвТопливоУТ!K15</f>
        <v>0</v>
      </c>
      <c r="H15" s="30">
        <v>0</v>
      </c>
      <c r="I15" s="30">
        <v>0</v>
      </c>
      <c r="J15" s="30">
        <f>ЭлектроэнергияУТ!K15</f>
        <v>0</v>
      </c>
      <c r="K15" s="30">
        <f>ТеплоУТ!K15</f>
        <v>0</v>
      </c>
      <c r="L15" s="31">
        <f t="shared" si="0"/>
        <v>0</v>
      </c>
    </row>
    <row r="16" spans="1:12" x14ac:dyDescent="0.25">
      <c r="A16" s="20" t="s">
        <v>37</v>
      </c>
      <c r="B16" s="4" t="s">
        <v>38</v>
      </c>
      <c r="C16" s="30">
        <v>0</v>
      </c>
      <c r="D16" s="30">
        <v>0</v>
      </c>
      <c r="E16" s="30">
        <f>Нефтепродукты!K16</f>
        <v>0</v>
      </c>
      <c r="F16" s="30">
        <f>ГазУТ!K16</f>
        <v>0</v>
      </c>
      <c r="G16" s="30">
        <f>ТвТопливоУТ!K16</f>
        <v>0</v>
      </c>
      <c r="H16" s="30">
        <v>0</v>
      </c>
      <c r="I16" s="30">
        <v>0</v>
      </c>
      <c r="J16" s="30">
        <f>ЭлектроэнергияУТ!K16</f>
        <v>0</v>
      </c>
      <c r="K16" s="30">
        <f>ТеплоУТ!K16</f>
        <v>0</v>
      </c>
      <c r="L16" s="31">
        <f t="shared" si="0"/>
        <v>0</v>
      </c>
    </row>
    <row r="17" spans="1:12" x14ac:dyDescent="0.25">
      <c r="A17" s="20" t="s">
        <v>39</v>
      </c>
      <c r="B17" s="4" t="s">
        <v>40</v>
      </c>
      <c r="C17" s="30">
        <v>0</v>
      </c>
      <c r="D17" s="30">
        <v>0</v>
      </c>
      <c r="E17" s="30">
        <f>Нефтепродукты!K17</f>
        <v>0</v>
      </c>
      <c r="F17" s="30">
        <f>ГазУТ!K17</f>
        <v>0</v>
      </c>
      <c r="G17" s="30">
        <f>ТвТопливоУТ!K17</f>
        <v>0</v>
      </c>
      <c r="H17" s="30">
        <v>0</v>
      </c>
      <c r="I17" s="30">
        <v>0</v>
      </c>
      <c r="J17" s="30">
        <f>ЭлектроэнергияУТ!K17</f>
        <v>0</v>
      </c>
      <c r="K17" s="30">
        <f>ТеплоУТ!K17</f>
        <v>0</v>
      </c>
      <c r="L17" s="31">
        <f t="shared" si="0"/>
        <v>0</v>
      </c>
    </row>
    <row r="18" spans="1:12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f>Нефтепродукты!K18</f>
        <v>0</v>
      </c>
      <c r="F18" s="32">
        <f>ГазУТ!K18</f>
        <v>0</v>
      </c>
      <c r="G18" s="32">
        <f>ТвТопливоУТ!K18</f>
        <v>0</v>
      </c>
      <c r="H18" s="32">
        <v>0</v>
      </c>
      <c r="I18" s="32">
        <v>0</v>
      </c>
      <c r="J18" s="32">
        <f>ЭлектроэнергияУТ!K18</f>
        <v>0</v>
      </c>
      <c r="K18" s="32">
        <f>ТеплоУТ!K18</f>
        <v>-4474.3460000000005</v>
      </c>
      <c r="L18" s="33">
        <f t="shared" si="0"/>
        <v>-4474.3460000000005</v>
      </c>
    </row>
    <row r="19" spans="1:12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f>Нефтепродукты!K19</f>
        <v>0</v>
      </c>
      <c r="F19" s="37">
        <f>ГазУТ!K19</f>
        <v>0</v>
      </c>
      <c r="G19" s="37">
        <f>ТвТопливоУТ!K19</f>
        <v>0</v>
      </c>
      <c r="H19" s="37">
        <v>0</v>
      </c>
      <c r="I19" s="37">
        <v>0</v>
      </c>
      <c r="J19" s="37">
        <f>ЭлектроэнергияУТ!K19</f>
        <v>0</v>
      </c>
      <c r="K19" s="37">
        <f>ТеплоУТ!K19</f>
        <v>-14592.52</v>
      </c>
      <c r="L19" s="38">
        <f t="shared" si="0"/>
        <v>-14592.52</v>
      </c>
    </row>
    <row r="20" spans="1:12" s="5" customFormat="1" x14ac:dyDescent="0.25">
      <c r="A20" s="14" t="s">
        <v>44</v>
      </c>
      <c r="B20" s="15" t="s">
        <v>45</v>
      </c>
      <c r="C20" s="32">
        <f>C21+C22+C26+C27+C32+C33+C34+C35</f>
        <v>0</v>
      </c>
      <c r="D20" s="32">
        <f t="shared" ref="D20:L20" si="5">D21+D22+D26+D27+D32+D33+D34+D35</f>
        <v>0</v>
      </c>
      <c r="E20" s="32">
        <f t="shared" si="5"/>
        <v>6688.2769999999991</v>
      </c>
      <c r="F20" s="32">
        <f t="shared" si="5"/>
        <v>4392.1239999999998</v>
      </c>
      <c r="G20" s="32">
        <f t="shared" si="5"/>
        <v>2.1280000000000001</v>
      </c>
      <c r="H20" s="32">
        <f t="shared" si="5"/>
        <v>0</v>
      </c>
      <c r="I20" s="32">
        <f t="shared" si="5"/>
        <v>0</v>
      </c>
      <c r="J20" s="32">
        <f t="shared" si="5"/>
        <v>9455.4159</v>
      </c>
      <c r="K20" s="32">
        <f t="shared" si="5"/>
        <v>81204.60983999999</v>
      </c>
      <c r="L20" s="32">
        <f t="shared" si="5"/>
        <v>101742.55474000001</v>
      </c>
    </row>
    <row r="21" spans="1:12" s="5" customFormat="1" x14ac:dyDescent="0.25">
      <c r="A21" s="6" t="s">
        <v>50</v>
      </c>
      <c r="B21" s="4" t="s">
        <v>58</v>
      </c>
      <c r="C21" s="30">
        <v>0</v>
      </c>
      <c r="D21" s="30">
        <v>0</v>
      </c>
      <c r="E21" s="30">
        <f>Нефтепродукты!K21</f>
        <v>0</v>
      </c>
      <c r="F21" s="30">
        <f>ГазУТ!K21</f>
        <v>0</v>
      </c>
      <c r="G21" s="30">
        <f>ТвТопливоУТ!K21</f>
        <v>0</v>
      </c>
      <c r="H21" s="30">
        <v>0</v>
      </c>
      <c r="I21" s="30">
        <v>0</v>
      </c>
      <c r="J21" s="30">
        <f>ЭлектроэнергияУТ!K21</f>
        <v>0</v>
      </c>
      <c r="K21" s="30">
        <f>ТеплоУТ!K21</f>
        <v>0</v>
      </c>
      <c r="L21" s="31">
        <f t="shared" si="0"/>
        <v>0</v>
      </c>
    </row>
    <row r="22" spans="1:12" s="5" customFormat="1" x14ac:dyDescent="0.25">
      <c r="A22" s="6" t="s">
        <v>51</v>
      </c>
      <c r="B22" s="4" t="s">
        <v>46</v>
      </c>
      <c r="C22" s="30">
        <f>SUM(C23:C25)</f>
        <v>0</v>
      </c>
      <c r="D22" s="30">
        <f t="shared" ref="D22:L22" si="6">SUM(D23:D25)</f>
        <v>0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3755.4483</v>
      </c>
      <c r="K22" s="30">
        <f t="shared" si="6"/>
        <v>28305.060519999999</v>
      </c>
      <c r="L22" s="30">
        <f t="shared" si="6"/>
        <v>32060.508820000003</v>
      </c>
    </row>
    <row r="23" spans="1:12" s="5" customFormat="1" x14ac:dyDescent="0.25">
      <c r="A23" s="44" t="s">
        <v>108</v>
      </c>
      <c r="B23" s="45" t="s">
        <v>66</v>
      </c>
      <c r="C23" s="30">
        <v>0</v>
      </c>
      <c r="D23" s="30">
        <v>0</v>
      </c>
      <c r="E23" s="30">
        <f>Нефтепродукты!K23</f>
        <v>0</v>
      </c>
      <c r="F23" s="30">
        <f>ГазУТ!K23</f>
        <v>0</v>
      </c>
      <c r="G23" s="30">
        <f>ТвТопливоУТ!K23</f>
        <v>0</v>
      </c>
      <c r="H23" s="30">
        <v>0</v>
      </c>
      <c r="I23" s="30">
        <v>0</v>
      </c>
      <c r="J23" s="30">
        <f>ЭлектроэнергияУТ!K23</f>
        <v>2553.6891000000001</v>
      </c>
      <c r="K23" s="30">
        <f>ТеплоУТ!K23</f>
        <v>18548.252</v>
      </c>
      <c r="L23" s="31">
        <f t="shared" si="0"/>
        <v>21101.9411</v>
      </c>
    </row>
    <row r="24" spans="1:12" s="5" customFormat="1" x14ac:dyDescent="0.25">
      <c r="A24" s="44" t="s">
        <v>109</v>
      </c>
      <c r="B24" s="45" t="s">
        <v>70</v>
      </c>
      <c r="C24" s="30">
        <v>0</v>
      </c>
      <c r="D24" s="30">
        <v>0</v>
      </c>
      <c r="E24" s="30">
        <f>Нефтепродукты!K24</f>
        <v>0</v>
      </c>
      <c r="F24" s="30">
        <f>ГазУТ!K24</f>
        <v>0</v>
      </c>
      <c r="G24" s="30">
        <f>ТвТопливоУТ!K24</f>
        <v>0</v>
      </c>
      <c r="H24" s="30">
        <v>0</v>
      </c>
      <c r="I24" s="30">
        <v>0</v>
      </c>
      <c r="J24" s="30">
        <f>ЭлектроэнергияУТ!K24</f>
        <v>835.15769999999998</v>
      </c>
      <c r="K24" s="30">
        <f>ТеплоУТ!K24</f>
        <v>3965.1681000000003</v>
      </c>
      <c r="L24" s="31">
        <f t="shared" si="0"/>
        <v>4800.3258000000005</v>
      </c>
    </row>
    <row r="25" spans="1:12" s="5" customFormat="1" x14ac:dyDescent="0.25">
      <c r="A25" s="44" t="s">
        <v>73</v>
      </c>
      <c r="B25" s="45" t="s">
        <v>71</v>
      </c>
      <c r="C25" s="30">
        <v>0</v>
      </c>
      <c r="D25" s="30">
        <v>0</v>
      </c>
      <c r="E25" s="30">
        <f>Нефтепродукты!K25</f>
        <v>0</v>
      </c>
      <c r="F25" s="30">
        <f>ГазУТ!K25</f>
        <v>0</v>
      </c>
      <c r="G25" s="30">
        <f>ТвТопливоУТ!K25</f>
        <v>0</v>
      </c>
      <c r="H25" s="30">
        <v>0</v>
      </c>
      <c r="I25" s="30">
        <v>0</v>
      </c>
      <c r="J25" s="30">
        <f>ЭлектроэнергияУТ!K25</f>
        <v>366.60149999999999</v>
      </c>
      <c r="K25" s="30">
        <f>ТеплоУТ!K25</f>
        <v>5791.6404199999997</v>
      </c>
      <c r="L25" s="31">
        <f t="shared" si="0"/>
        <v>6158.2419199999995</v>
      </c>
    </row>
    <row r="26" spans="1:12" s="5" customFormat="1" x14ac:dyDescent="0.25">
      <c r="A26" s="6" t="s">
        <v>3</v>
      </c>
      <c r="B26" s="4" t="s">
        <v>59</v>
      </c>
      <c r="C26" s="30">
        <v>0</v>
      </c>
      <c r="D26" s="30">
        <v>0</v>
      </c>
      <c r="E26" s="30">
        <f>Нефтепродукты!K26</f>
        <v>0</v>
      </c>
      <c r="F26" s="30">
        <f>ГазУТ!K26</f>
        <v>0</v>
      </c>
      <c r="G26" s="30">
        <f>ТвТопливоУТ!K26</f>
        <v>0</v>
      </c>
      <c r="H26" s="30">
        <v>0</v>
      </c>
      <c r="I26" s="30">
        <v>0</v>
      </c>
      <c r="J26" s="30">
        <f>ЭлектроэнергияУТ!K26</f>
        <v>0</v>
      </c>
      <c r="K26" s="30">
        <f>ТеплоУТ!K26</f>
        <v>0</v>
      </c>
      <c r="L26" s="31">
        <f t="shared" si="0"/>
        <v>0</v>
      </c>
    </row>
    <row r="27" spans="1:12" s="5" customFormat="1" x14ac:dyDescent="0.25">
      <c r="A27" s="6" t="s">
        <v>47</v>
      </c>
      <c r="B27" s="4" t="s">
        <v>48</v>
      </c>
      <c r="C27" s="30">
        <f t="shared" ref="C27:L27" si="7">SUM(C28:C31)</f>
        <v>0</v>
      </c>
      <c r="D27" s="30">
        <f t="shared" si="7"/>
        <v>0</v>
      </c>
      <c r="E27" s="30">
        <f t="shared" si="7"/>
        <v>5118.3739999999998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5118.3739999999998</v>
      </c>
    </row>
    <row r="28" spans="1:12" s="5" customFormat="1" x14ac:dyDescent="0.25">
      <c r="A28" s="20" t="s">
        <v>53</v>
      </c>
      <c r="B28" s="4" t="s">
        <v>60</v>
      </c>
      <c r="C28" s="30">
        <v>0</v>
      </c>
      <c r="D28" s="30">
        <v>0</v>
      </c>
      <c r="E28" s="30">
        <f>Нефтепродукты!K28</f>
        <v>0</v>
      </c>
      <c r="F28" s="30">
        <f>ГазУТ!K28</f>
        <v>0</v>
      </c>
      <c r="G28" s="30">
        <f>ТвТопливоУТ!K28</f>
        <v>0</v>
      </c>
      <c r="H28" s="30">
        <v>0</v>
      </c>
      <c r="I28" s="30">
        <v>0</v>
      </c>
      <c r="J28" s="30">
        <f>ЭлектроэнергияУТ!K28</f>
        <v>0</v>
      </c>
      <c r="K28" s="30">
        <f>ТеплоУТ!K28</f>
        <v>0</v>
      </c>
      <c r="L28" s="31">
        <f t="shared" si="0"/>
        <v>0</v>
      </c>
    </row>
    <row r="29" spans="1:12" s="5" customFormat="1" x14ac:dyDescent="0.25">
      <c r="A29" s="20" t="s">
        <v>52</v>
      </c>
      <c r="B29" s="4" t="s">
        <v>61</v>
      </c>
      <c r="C29" s="30">
        <v>0</v>
      </c>
      <c r="D29" s="30">
        <v>0</v>
      </c>
      <c r="E29" s="30">
        <f>Нефтепродукты!K29</f>
        <v>0</v>
      </c>
      <c r="F29" s="30">
        <f>ГазУТ!K29</f>
        <v>0</v>
      </c>
      <c r="G29" s="30">
        <f>ТвТопливоУТ!K29</f>
        <v>0</v>
      </c>
      <c r="H29" s="30">
        <v>0</v>
      </c>
      <c r="I29" s="30">
        <v>0</v>
      </c>
      <c r="J29" s="30">
        <f>ЭлектроэнергияУТ!K29</f>
        <v>0</v>
      </c>
      <c r="K29" s="30">
        <f>ТеплоУТ!K29</f>
        <v>0</v>
      </c>
      <c r="L29" s="31">
        <f t="shared" si="0"/>
        <v>0</v>
      </c>
    </row>
    <row r="30" spans="1:12" s="5" customFormat="1" x14ac:dyDescent="0.25">
      <c r="A30" s="20" t="s">
        <v>54</v>
      </c>
      <c r="B30" s="4" t="s">
        <v>62</v>
      </c>
      <c r="C30" s="30">
        <v>0</v>
      </c>
      <c r="D30" s="30">
        <v>0</v>
      </c>
      <c r="E30" s="30">
        <f>Нефтепродукты!K30</f>
        <v>5118.3739999999998</v>
      </c>
      <c r="F30" s="30">
        <f>ГазУТ!K30</f>
        <v>0</v>
      </c>
      <c r="G30" s="30">
        <f>ТвТопливоУТ!K30</f>
        <v>0</v>
      </c>
      <c r="H30" s="30">
        <v>0</v>
      </c>
      <c r="I30" s="30">
        <v>0</v>
      </c>
      <c r="J30" s="30">
        <f>ЭлектроэнергияУТ!K30</f>
        <v>0</v>
      </c>
      <c r="K30" s="30">
        <f>ТеплоУТ!K30</f>
        <v>0</v>
      </c>
      <c r="L30" s="31">
        <f t="shared" si="0"/>
        <v>5118.3739999999998</v>
      </c>
    </row>
    <row r="31" spans="1:12" s="5" customFormat="1" x14ac:dyDescent="0.25">
      <c r="A31" s="20" t="s">
        <v>55</v>
      </c>
      <c r="B31" s="4" t="s">
        <v>63</v>
      </c>
      <c r="C31" s="30">
        <v>0</v>
      </c>
      <c r="D31" s="30">
        <v>0</v>
      </c>
      <c r="E31" s="30">
        <f>Нефтепродукты!K31</f>
        <v>0</v>
      </c>
      <c r="F31" s="30">
        <f>ГазУТ!K31</f>
        <v>0</v>
      </c>
      <c r="G31" s="30">
        <f>ТвТопливоУТ!K31</f>
        <v>0</v>
      </c>
      <c r="H31" s="30">
        <v>0</v>
      </c>
      <c r="I31" s="30">
        <v>0</v>
      </c>
      <c r="J31" s="30">
        <f>ЭлектроэнергияУТ!K31</f>
        <v>0</v>
      </c>
      <c r="K31" s="30">
        <f>ТеплоУТ!K31</f>
        <v>0</v>
      </c>
      <c r="L31" s="31">
        <f t="shared" si="0"/>
        <v>0</v>
      </c>
    </row>
    <row r="32" spans="1:12" s="5" customFormat="1" x14ac:dyDescent="0.25">
      <c r="A32" s="6" t="s">
        <v>56</v>
      </c>
      <c r="B32" s="4" t="s">
        <v>64</v>
      </c>
      <c r="C32" s="30">
        <v>0</v>
      </c>
      <c r="D32" s="30">
        <v>0</v>
      </c>
      <c r="E32" s="30">
        <f>Нефтепродукты!K32</f>
        <v>0</v>
      </c>
      <c r="F32" s="30">
        <f>ГазУТ!K32</f>
        <v>0</v>
      </c>
      <c r="G32" s="30">
        <f>ТвТопливоУТ!K32</f>
        <v>0</v>
      </c>
      <c r="H32" s="30">
        <v>0</v>
      </c>
      <c r="I32" s="30">
        <v>0</v>
      </c>
      <c r="J32" s="30">
        <f>ЭлектроэнергияУТ!K32</f>
        <v>855.10829999999999</v>
      </c>
      <c r="K32" s="30">
        <f>ТеплоУТ!K32</f>
        <v>7894.0778000000009</v>
      </c>
      <c r="L32" s="31">
        <f t="shared" si="0"/>
        <v>8749.1861000000008</v>
      </c>
    </row>
    <row r="33" spans="1:12" s="5" customFormat="1" x14ac:dyDescent="0.25">
      <c r="A33" s="6" t="s">
        <v>1</v>
      </c>
      <c r="B33" s="4" t="s">
        <v>49</v>
      </c>
      <c r="C33" s="30">
        <v>0</v>
      </c>
      <c r="D33" s="30">
        <v>0</v>
      </c>
      <c r="E33" s="30">
        <f>Нефтепродукты!K33</f>
        <v>1519.5059999999999</v>
      </c>
      <c r="F33" s="30">
        <f>ГазУТ!K33</f>
        <v>4392.1239999999998</v>
      </c>
      <c r="G33" s="30">
        <f>ТвТопливоУТ!K33</f>
        <v>2.1280000000000001</v>
      </c>
      <c r="H33" s="30">
        <v>0</v>
      </c>
      <c r="I33" s="30">
        <v>0</v>
      </c>
      <c r="J33" s="30">
        <f>ЭлектроэнергияУТ!K33</f>
        <v>4844.8593000000001</v>
      </c>
      <c r="K33" s="30">
        <f>ТеплоУТ!K33</f>
        <v>41408.147859999997</v>
      </c>
      <c r="L33" s="31">
        <f t="shared" si="0"/>
        <v>52166.765159999995</v>
      </c>
    </row>
    <row r="34" spans="1:12" s="5" customFormat="1" x14ac:dyDescent="0.25">
      <c r="A34" s="6" t="s">
        <v>110</v>
      </c>
      <c r="B34" s="4" t="s">
        <v>65</v>
      </c>
      <c r="C34" s="30">
        <v>0</v>
      </c>
      <c r="D34" s="30">
        <v>0</v>
      </c>
      <c r="E34" s="30">
        <f>Нефтепродукты!K34</f>
        <v>50.397000000000006</v>
      </c>
      <c r="F34" s="30">
        <f>ГазУТ!K34</f>
        <v>0</v>
      </c>
      <c r="G34" s="30">
        <f>ТвТопливоУТ!K34</f>
        <v>0</v>
      </c>
      <c r="H34" s="30">
        <v>0</v>
      </c>
      <c r="I34" s="30">
        <v>0</v>
      </c>
      <c r="J34" s="30">
        <f>ЭлектроэнергияУТ!K34</f>
        <v>0</v>
      </c>
      <c r="K34" s="30">
        <f>ТеплоУТ!K34</f>
        <v>3597.32366</v>
      </c>
      <c r="L34" s="31">
        <f t="shared" si="0"/>
        <v>3647.72066</v>
      </c>
    </row>
    <row r="35" spans="1:12" s="28" customFormat="1" ht="30" x14ac:dyDescent="0.25">
      <c r="A35" s="27" t="s">
        <v>69</v>
      </c>
      <c r="B35" s="26" t="s">
        <v>111</v>
      </c>
      <c r="C35" s="33">
        <v>0</v>
      </c>
      <c r="D35" s="33">
        <v>0</v>
      </c>
      <c r="E35" s="33">
        <f>Нефтепродукты!K35</f>
        <v>0</v>
      </c>
      <c r="F35" s="33">
        <f>ГазУТ!K35</f>
        <v>0</v>
      </c>
      <c r="G35" s="33">
        <f>ТвТопливоУТ!K35</f>
        <v>0</v>
      </c>
      <c r="H35" s="33">
        <v>0</v>
      </c>
      <c r="I35" s="33">
        <v>0</v>
      </c>
      <c r="J35" s="33">
        <f>ЭлектроэнергияУТ!K35</f>
        <v>0</v>
      </c>
      <c r="K35" s="33">
        <f>ТеплоУТ!K35</f>
        <v>0</v>
      </c>
      <c r="L35" s="33">
        <f t="shared" si="0"/>
        <v>0</v>
      </c>
    </row>
    <row r="37" spans="1:12" x14ac:dyDescent="0.25">
      <c r="F37" s="8"/>
    </row>
    <row r="39" spans="1:12" x14ac:dyDescent="0.25">
      <c r="A39" s="3"/>
    </row>
    <row r="40" spans="1:12" x14ac:dyDescent="0.25">
      <c r="A40" s="3"/>
    </row>
    <row r="41" spans="1:12" x14ac:dyDescent="0.25">
      <c r="A41" s="3"/>
    </row>
    <row r="42" spans="1:12" x14ac:dyDescent="0.25">
      <c r="A42" s="3"/>
    </row>
    <row r="43" spans="1:12" s="4" customFormat="1" x14ac:dyDescent="0.25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4" customFormat="1" x14ac:dyDescent="0.25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4" customFormat="1" x14ac:dyDescent="0.25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4" customFormat="1" x14ac:dyDescent="0.25">
      <c r="A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4" customFormat="1" x14ac:dyDescent="0.25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4" customFormat="1" x14ac:dyDescent="0.25">
      <c r="A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4" customFormat="1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4" customFormat="1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4" customFormat="1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4" customFormat="1" x14ac:dyDescent="0.25">
      <c r="A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4" customFormat="1" x14ac:dyDescent="0.25">
      <c r="A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4" customFormat="1" x14ac:dyDescent="0.25">
      <c r="A54" s="3"/>
      <c r="C54" s="3"/>
      <c r="D54" s="3"/>
      <c r="E54" s="3"/>
      <c r="F54" s="3"/>
      <c r="G54" s="3"/>
      <c r="H54" s="3"/>
      <c r="I54" s="3"/>
      <c r="J54" s="3"/>
      <c r="K54" s="3"/>
      <c r="L54" s="3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D7889-8B85-4357-A891-DAE041CB5ADC}">
  <dimension ref="A1:K37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1" width="12.7109375" style="3" customWidth="1"/>
    <col min="12" max="16384" width="9.140625" style="3"/>
  </cols>
  <sheetData>
    <row r="1" spans="1:11" s="1" customFormat="1" ht="50.1" customHeight="1" x14ac:dyDescent="0.25">
      <c r="A1" s="9" t="s">
        <v>114</v>
      </c>
      <c r="B1" s="10" t="s">
        <v>4</v>
      </c>
      <c r="C1" s="11">
        <v>2022</v>
      </c>
      <c r="D1" s="11">
        <v>2023</v>
      </c>
      <c r="E1" s="11">
        <v>2024</v>
      </c>
      <c r="F1" s="11">
        <v>2025</v>
      </c>
      <c r="G1" s="11">
        <v>2026</v>
      </c>
      <c r="H1" s="11">
        <v>2027</v>
      </c>
      <c r="I1" s="11">
        <v>2028</v>
      </c>
      <c r="J1" s="11">
        <v>2029</v>
      </c>
      <c r="K1" s="11">
        <v>2030</v>
      </c>
    </row>
    <row r="2" spans="1:11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</row>
    <row r="3" spans="1:11" x14ac:dyDescent="0.25">
      <c r="A3" s="7" t="s">
        <v>25</v>
      </c>
      <c r="B3" s="4" t="s">
        <v>15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</row>
    <row r="4" spans="1:11" x14ac:dyDescent="0.25">
      <c r="A4" s="7" t="s">
        <v>26</v>
      </c>
      <c r="B4" s="4" t="s">
        <v>16</v>
      </c>
      <c r="C4" s="30">
        <v>649.5</v>
      </c>
      <c r="D4" s="30">
        <v>672.8</v>
      </c>
      <c r="E4" s="30">
        <v>675.2</v>
      </c>
      <c r="F4" s="30">
        <v>682.2</v>
      </c>
      <c r="G4" s="30">
        <v>680</v>
      </c>
      <c r="H4" s="30">
        <v>688.8</v>
      </c>
      <c r="I4" s="30">
        <v>694.6</v>
      </c>
      <c r="J4" s="30">
        <v>700.4</v>
      </c>
      <c r="K4" s="30">
        <v>712.1</v>
      </c>
    </row>
    <row r="5" spans="1:11" x14ac:dyDescent="0.25">
      <c r="A5" s="7" t="s">
        <v>27</v>
      </c>
      <c r="B5" s="4" t="s">
        <v>17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</row>
    <row r="6" spans="1:11" x14ac:dyDescent="0.25">
      <c r="A6" s="7" t="s">
        <v>2</v>
      </c>
      <c r="B6" s="4" t="s">
        <v>18</v>
      </c>
      <c r="C6" s="30">
        <v>12</v>
      </c>
      <c r="D6" s="30">
        <v>-6</v>
      </c>
      <c r="E6" s="30">
        <v>-4</v>
      </c>
      <c r="F6" s="30">
        <v>-4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</row>
    <row r="7" spans="1:11" s="5" customFormat="1" x14ac:dyDescent="0.25">
      <c r="A7" s="14" t="s">
        <v>28</v>
      </c>
      <c r="B7" s="15" t="s">
        <v>19</v>
      </c>
      <c r="C7" s="32">
        <f t="shared" ref="C7:K7" si="0">C3+C4+C5+C6</f>
        <v>661.5</v>
      </c>
      <c r="D7" s="32">
        <f t="shared" si="0"/>
        <v>666.8</v>
      </c>
      <c r="E7" s="32">
        <f t="shared" si="0"/>
        <v>671.2</v>
      </c>
      <c r="F7" s="32">
        <f t="shared" si="0"/>
        <v>678.2</v>
      </c>
      <c r="G7" s="32">
        <f t="shared" si="0"/>
        <v>680</v>
      </c>
      <c r="H7" s="32">
        <f t="shared" si="0"/>
        <v>688.8</v>
      </c>
      <c r="I7" s="32">
        <f t="shared" si="0"/>
        <v>694.6</v>
      </c>
      <c r="J7" s="32">
        <f t="shared" si="0"/>
        <v>700.4</v>
      </c>
      <c r="K7" s="32">
        <f t="shared" si="0"/>
        <v>712.1</v>
      </c>
    </row>
    <row r="8" spans="1:11" x14ac:dyDescent="0.25">
      <c r="A8" s="7" t="s">
        <v>0</v>
      </c>
      <c r="B8" s="4" t="s">
        <v>20</v>
      </c>
      <c r="C8" s="41">
        <f t="shared" ref="C8:K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  <c r="K8" s="41">
        <f t="shared" si="1"/>
        <v>0</v>
      </c>
    </row>
    <row r="9" spans="1:11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</row>
    <row r="10" spans="1:11" x14ac:dyDescent="0.25">
      <c r="A10" s="18" t="s">
        <v>57</v>
      </c>
      <c r="B10" s="19" t="s">
        <v>22</v>
      </c>
      <c r="C10" s="36">
        <f t="shared" ref="C10:K10" si="2">SUM(C11:C13)</f>
        <v>0</v>
      </c>
      <c r="D10" s="36">
        <f t="shared" si="2"/>
        <v>0</v>
      </c>
      <c r="E10" s="36">
        <f t="shared" si="2"/>
        <v>0</v>
      </c>
      <c r="F10" s="36">
        <f t="shared" si="2"/>
        <v>0</v>
      </c>
      <c r="G10" s="36">
        <f t="shared" si="2"/>
        <v>0</v>
      </c>
      <c r="H10" s="36">
        <f t="shared" si="2"/>
        <v>0</v>
      </c>
      <c r="I10" s="36">
        <f t="shared" si="2"/>
        <v>0</v>
      </c>
      <c r="J10" s="36">
        <f t="shared" si="2"/>
        <v>0</v>
      </c>
      <c r="K10" s="36">
        <f t="shared" si="2"/>
        <v>0</v>
      </c>
    </row>
    <row r="11" spans="1:11" x14ac:dyDescent="0.25">
      <c r="A11" s="20" t="s">
        <v>30</v>
      </c>
      <c r="B11" s="4" t="s">
        <v>31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</row>
    <row r="12" spans="1:11" x14ac:dyDescent="0.25">
      <c r="A12" s="20" t="s">
        <v>32</v>
      </c>
      <c r="B12" s="4" t="s">
        <v>33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</row>
    <row r="13" spans="1:11" x14ac:dyDescent="0.25">
      <c r="A13" s="20" t="s">
        <v>34</v>
      </c>
      <c r="B13" s="4" t="s">
        <v>35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</row>
    <row r="14" spans="1:11" x14ac:dyDescent="0.25">
      <c r="A14" s="18" t="s">
        <v>67</v>
      </c>
      <c r="B14" s="19" t="s">
        <v>23</v>
      </c>
      <c r="C14" s="36">
        <f t="shared" ref="C14:K14" si="3">SUM(C15:C17)</f>
        <v>0</v>
      </c>
      <c r="D14" s="36">
        <f t="shared" si="3"/>
        <v>0</v>
      </c>
      <c r="E14" s="36">
        <f t="shared" si="3"/>
        <v>0</v>
      </c>
      <c r="F14" s="36">
        <f t="shared" si="3"/>
        <v>0</v>
      </c>
      <c r="G14" s="36">
        <f t="shared" si="3"/>
        <v>0</v>
      </c>
      <c r="H14" s="36">
        <f t="shared" si="3"/>
        <v>0</v>
      </c>
      <c r="I14" s="36">
        <f t="shared" si="3"/>
        <v>0</v>
      </c>
      <c r="J14" s="36">
        <f t="shared" si="3"/>
        <v>0</v>
      </c>
      <c r="K14" s="36">
        <f t="shared" si="3"/>
        <v>0</v>
      </c>
    </row>
    <row r="15" spans="1:11" x14ac:dyDescent="0.25">
      <c r="A15" s="20" t="s">
        <v>68</v>
      </c>
      <c r="B15" s="4" t="s">
        <v>36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</row>
    <row r="16" spans="1:11" x14ac:dyDescent="0.25">
      <c r="A16" s="20" t="s">
        <v>37</v>
      </c>
      <c r="B16" s="4" t="s">
        <v>38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</row>
    <row r="17" spans="1:11" x14ac:dyDescent="0.25">
      <c r="A17" s="20" t="s">
        <v>39</v>
      </c>
      <c r="B17" s="4" t="s">
        <v>40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</row>
    <row r="18" spans="1:11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</row>
    <row r="19" spans="1:11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</row>
    <row r="20" spans="1:11" s="5" customFormat="1" x14ac:dyDescent="0.25">
      <c r="A20" s="14" t="s">
        <v>44</v>
      </c>
      <c r="B20" s="15" t="s">
        <v>45</v>
      </c>
      <c r="C20" s="32">
        <f>C21+C22+C26+C27+C32+C33+C34+C35</f>
        <v>661.5</v>
      </c>
      <c r="D20" s="32">
        <f t="shared" ref="D20:K20" si="4">D21+D22+D26+D27+D32+D33+D34+D35</f>
        <v>666.8</v>
      </c>
      <c r="E20" s="32">
        <f t="shared" si="4"/>
        <v>671.2</v>
      </c>
      <c r="F20" s="32">
        <f t="shared" si="4"/>
        <v>678.2</v>
      </c>
      <c r="G20" s="32">
        <f t="shared" si="4"/>
        <v>680</v>
      </c>
      <c r="H20" s="32">
        <f t="shared" si="4"/>
        <v>688.8</v>
      </c>
      <c r="I20" s="32">
        <f t="shared" si="4"/>
        <v>694.6</v>
      </c>
      <c r="J20" s="32">
        <f t="shared" si="4"/>
        <v>700.4</v>
      </c>
      <c r="K20" s="32">
        <f t="shared" si="4"/>
        <v>712.1</v>
      </c>
    </row>
    <row r="21" spans="1:11" s="5" customFormat="1" x14ac:dyDescent="0.25">
      <c r="A21" s="6" t="s">
        <v>50</v>
      </c>
      <c r="B21" s="4" t="s">
        <v>58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s="5" customFormat="1" x14ac:dyDescent="0.25">
      <c r="A22" s="6" t="s">
        <v>51</v>
      </c>
      <c r="B22" s="4" t="s">
        <v>46</v>
      </c>
      <c r="C22" s="42">
        <f t="shared" ref="C22:K22" si="5">SUM(C23:C25)</f>
        <v>0</v>
      </c>
      <c r="D22" s="42">
        <f t="shared" si="5"/>
        <v>0</v>
      </c>
      <c r="E22" s="42">
        <f t="shared" si="5"/>
        <v>0</v>
      </c>
      <c r="F22" s="42">
        <f t="shared" si="5"/>
        <v>0</v>
      </c>
      <c r="G22" s="42">
        <f t="shared" si="5"/>
        <v>0</v>
      </c>
      <c r="H22" s="42">
        <f t="shared" si="5"/>
        <v>0</v>
      </c>
      <c r="I22" s="42">
        <f t="shared" si="5"/>
        <v>0</v>
      </c>
      <c r="J22" s="42">
        <f t="shared" si="5"/>
        <v>0</v>
      </c>
      <c r="K22" s="42">
        <f t="shared" si="5"/>
        <v>0</v>
      </c>
    </row>
    <row r="23" spans="1:11" s="5" customFormat="1" x14ac:dyDescent="0.25">
      <c r="A23" s="44" t="s">
        <v>108</v>
      </c>
      <c r="B23" s="45" t="s">
        <v>66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s="5" customFormat="1" x14ac:dyDescent="0.25">
      <c r="A24" s="44" t="s">
        <v>109</v>
      </c>
      <c r="B24" s="45" t="s">
        <v>70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s="5" customFormat="1" x14ac:dyDescent="0.25">
      <c r="A25" s="44" t="s">
        <v>73</v>
      </c>
      <c r="B25" s="45" t="s">
        <v>71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s="5" customFormat="1" x14ac:dyDescent="0.25">
      <c r="A26" s="6" t="s">
        <v>3</v>
      </c>
      <c r="B26" s="4" t="s">
        <v>59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s="5" customFormat="1" x14ac:dyDescent="0.25">
      <c r="A27" s="6" t="s">
        <v>47</v>
      </c>
      <c r="B27" s="4" t="s">
        <v>48</v>
      </c>
      <c r="C27" s="42">
        <f t="shared" ref="C27:K27" si="6">C28+C29+C30+C31</f>
        <v>435.5</v>
      </c>
      <c r="D27" s="42">
        <f t="shared" si="6"/>
        <v>438.3</v>
      </c>
      <c r="E27" s="42">
        <f t="shared" si="6"/>
        <v>441.2</v>
      </c>
      <c r="F27" s="42">
        <f t="shared" si="6"/>
        <v>445.8</v>
      </c>
      <c r="G27" s="42">
        <f t="shared" si="6"/>
        <v>447</v>
      </c>
      <c r="H27" s="42">
        <f t="shared" si="6"/>
        <v>452.8</v>
      </c>
      <c r="I27" s="42">
        <f t="shared" si="6"/>
        <v>456.6</v>
      </c>
      <c r="J27" s="42">
        <f t="shared" si="6"/>
        <v>460.4</v>
      </c>
      <c r="K27" s="42">
        <f t="shared" si="6"/>
        <v>468.1</v>
      </c>
    </row>
    <row r="28" spans="1:11" s="5" customFormat="1" x14ac:dyDescent="0.25">
      <c r="A28" s="20" t="s">
        <v>53</v>
      </c>
      <c r="B28" s="4" t="s">
        <v>60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s="5" customFormat="1" x14ac:dyDescent="0.25">
      <c r="A29" s="20" t="s">
        <v>52</v>
      </c>
      <c r="B29" s="4" t="s">
        <v>61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s="5" customFormat="1" x14ac:dyDescent="0.25">
      <c r="A30" s="20" t="s">
        <v>54</v>
      </c>
      <c r="B30" s="4" t="s">
        <v>62</v>
      </c>
      <c r="C30" s="42">
        <v>435.5</v>
      </c>
      <c r="D30" s="42">
        <v>438.3</v>
      </c>
      <c r="E30" s="42">
        <v>441.2</v>
      </c>
      <c r="F30" s="42">
        <v>445.8</v>
      </c>
      <c r="G30" s="42">
        <v>447</v>
      </c>
      <c r="H30" s="42">
        <v>452.8</v>
      </c>
      <c r="I30" s="42">
        <v>456.6</v>
      </c>
      <c r="J30" s="42">
        <v>460.4</v>
      </c>
      <c r="K30" s="42">
        <v>468.1</v>
      </c>
    </row>
    <row r="31" spans="1:11" s="5" customFormat="1" x14ac:dyDescent="0.25">
      <c r="A31" s="20" t="s">
        <v>55</v>
      </c>
      <c r="B31" s="4" t="s">
        <v>63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s="5" customFormat="1" x14ac:dyDescent="0.25">
      <c r="A32" s="6" t="s">
        <v>56</v>
      </c>
      <c r="B32" s="4" t="s">
        <v>64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s="5" customFormat="1" x14ac:dyDescent="0.25">
      <c r="A33" s="6" t="s">
        <v>1</v>
      </c>
      <c r="B33" s="4" t="s">
        <v>49</v>
      </c>
      <c r="C33" s="42">
        <v>226</v>
      </c>
      <c r="D33" s="42">
        <v>228.5</v>
      </c>
      <c r="E33" s="42">
        <v>230</v>
      </c>
      <c r="F33" s="42">
        <v>232.4</v>
      </c>
      <c r="G33" s="42">
        <v>233</v>
      </c>
      <c r="H33" s="42">
        <v>236</v>
      </c>
      <c r="I33" s="42">
        <v>238</v>
      </c>
      <c r="J33" s="42">
        <v>240</v>
      </c>
      <c r="K33" s="42">
        <v>244</v>
      </c>
    </row>
    <row r="34" spans="1:11" s="5" customFormat="1" x14ac:dyDescent="0.25">
      <c r="A34" s="6" t="s">
        <v>110</v>
      </c>
      <c r="B34" s="4" t="s">
        <v>65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s="24" customFormat="1" ht="30" x14ac:dyDescent="0.25">
      <c r="A35" s="23" t="s">
        <v>69</v>
      </c>
      <c r="B35" s="26" t="s">
        <v>111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</row>
    <row r="36" spans="1:11" s="4" customFormat="1" x14ac:dyDescent="0.25">
      <c r="A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7" t="s">
        <v>72</v>
      </c>
      <c r="C37" s="48">
        <v>1.49</v>
      </c>
      <c r="D37" s="47"/>
      <c r="E37" s="47"/>
      <c r="F37" s="47"/>
      <c r="G37" s="47"/>
      <c r="H37" s="47"/>
      <c r="I37" s="47"/>
      <c r="J37" s="47"/>
      <c r="K37" s="47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2A3E3-5319-4C06-825B-6BABF93D4482}">
  <dimension ref="A1:K37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1" width="12.7109375" style="3" customWidth="1"/>
    <col min="12" max="16384" width="9.140625" style="3"/>
  </cols>
  <sheetData>
    <row r="1" spans="1:11" s="1" customFormat="1" ht="50.1" customHeight="1" x14ac:dyDescent="0.25">
      <c r="A1" s="9" t="s">
        <v>116</v>
      </c>
      <c r="B1" s="10" t="s">
        <v>4</v>
      </c>
      <c r="C1" s="11">
        <v>2022</v>
      </c>
      <c r="D1" s="11">
        <v>2023</v>
      </c>
      <c r="E1" s="11">
        <v>2024</v>
      </c>
      <c r="F1" s="11">
        <v>2025</v>
      </c>
      <c r="G1" s="11">
        <v>2026</v>
      </c>
      <c r="H1" s="11">
        <v>2027</v>
      </c>
      <c r="I1" s="11">
        <v>2028</v>
      </c>
      <c r="J1" s="11">
        <v>2029</v>
      </c>
      <c r="K1" s="11">
        <v>2030</v>
      </c>
    </row>
    <row r="2" spans="1:11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</row>
    <row r="3" spans="1:11" x14ac:dyDescent="0.25">
      <c r="A3" s="7" t="s">
        <v>25</v>
      </c>
      <c r="B3" s="4" t="s">
        <v>15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</row>
    <row r="4" spans="1:11" x14ac:dyDescent="0.25">
      <c r="A4" s="7" t="s">
        <v>26</v>
      </c>
      <c r="B4" s="4" t="s">
        <v>16</v>
      </c>
      <c r="C4" s="30">
        <v>3543</v>
      </c>
      <c r="D4" s="30">
        <v>3600.3</v>
      </c>
      <c r="E4" s="30">
        <v>3621.9</v>
      </c>
      <c r="F4" s="30">
        <v>3659.7</v>
      </c>
      <c r="G4" s="30">
        <v>3665.1</v>
      </c>
      <c r="H4" s="30">
        <v>3712.3</v>
      </c>
      <c r="I4" s="30">
        <v>3743.8</v>
      </c>
      <c r="J4" s="30">
        <v>3775.3</v>
      </c>
      <c r="K4" s="30">
        <v>3838.2</v>
      </c>
    </row>
    <row r="5" spans="1:11" x14ac:dyDescent="0.25">
      <c r="A5" s="7" t="s">
        <v>27</v>
      </c>
      <c r="B5" s="4" t="s">
        <v>17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</row>
    <row r="6" spans="1:11" x14ac:dyDescent="0.25">
      <c r="A6" s="7" t="s">
        <v>2</v>
      </c>
      <c r="B6" s="4" t="s">
        <v>18</v>
      </c>
      <c r="C6" s="30">
        <v>12</v>
      </c>
      <c r="D6" s="30">
        <v>-6</v>
      </c>
      <c r="E6" s="30">
        <v>-4</v>
      </c>
      <c r="F6" s="30">
        <v>-4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</row>
    <row r="7" spans="1:11" s="5" customFormat="1" x14ac:dyDescent="0.25">
      <c r="A7" s="14" t="s">
        <v>28</v>
      </c>
      <c r="B7" s="15" t="s">
        <v>19</v>
      </c>
      <c r="C7" s="32">
        <f t="shared" ref="C7:K7" si="0">C3+C4+C5+C6</f>
        <v>3555</v>
      </c>
      <c r="D7" s="32">
        <f t="shared" si="0"/>
        <v>3594.3</v>
      </c>
      <c r="E7" s="32">
        <f t="shared" si="0"/>
        <v>3617.9</v>
      </c>
      <c r="F7" s="32">
        <f t="shared" si="0"/>
        <v>3655.7</v>
      </c>
      <c r="G7" s="32">
        <f t="shared" si="0"/>
        <v>3665.1</v>
      </c>
      <c r="H7" s="32">
        <f t="shared" si="0"/>
        <v>3712.3</v>
      </c>
      <c r="I7" s="32">
        <f t="shared" si="0"/>
        <v>3743.8</v>
      </c>
      <c r="J7" s="32">
        <f t="shared" si="0"/>
        <v>3775.3</v>
      </c>
      <c r="K7" s="32">
        <f t="shared" si="0"/>
        <v>3838.2</v>
      </c>
    </row>
    <row r="8" spans="1:11" x14ac:dyDescent="0.25">
      <c r="A8" s="7" t="s">
        <v>0</v>
      </c>
      <c r="B8" s="4" t="s">
        <v>20</v>
      </c>
      <c r="C8" s="41">
        <f t="shared" ref="C8:K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  <c r="K8" s="41">
        <f t="shared" si="1"/>
        <v>0</v>
      </c>
    </row>
    <row r="9" spans="1:11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</row>
    <row r="10" spans="1:11" x14ac:dyDescent="0.25">
      <c r="A10" s="18" t="s">
        <v>57</v>
      </c>
      <c r="B10" s="19" t="s">
        <v>22</v>
      </c>
      <c r="C10" s="36">
        <f t="shared" ref="C10:K10" si="2">SUM(C11:C13)</f>
        <v>0</v>
      </c>
      <c r="D10" s="36">
        <f t="shared" si="2"/>
        <v>0</v>
      </c>
      <c r="E10" s="36">
        <f t="shared" si="2"/>
        <v>0</v>
      </c>
      <c r="F10" s="36">
        <f t="shared" si="2"/>
        <v>0</v>
      </c>
      <c r="G10" s="36">
        <f t="shared" si="2"/>
        <v>0</v>
      </c>
      <c r="H10" s="36">
        <f t="shared" si="2"/>
        <v>0</v>
      </c>
      <c r="I10" s="36">
        <f t="shared" si="2"/>
        <v>0</v>
      </c>
      <c r="J10" s="36">
        <f t="shared" si="2"/>
        <v>0</v>
      </c>
      <c r="K10" s="36">
        <f t="shared" si="2"/>
        <v>0</v>
      </c>
    </row>
    <row r="11" spans="1:11" x14ac:dyDescent="0.25">
      <c r="A11" s="20" t="s">
        <v>30</v>
      </c>
      <c r="B11" s="4" t="s">
        <v>31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</row>
    <row r="12" spans="1:11" x14ac:dyDescent="0.25">
      <c r="A12" s="20" t="s">
        <v>32</v>
      </c>
      <c r="B12" s="4" t="s">
        <v>33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</row>
    <row r="13" spans="1:11" x14ac:dyDescent="0.25">
      <c r="A13" s="20" t="s">
        <v>34</v>
      </c>
      <c r="B13" s="4" t="s">
        <v>35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</row>
    <row r="14" spans="1:11" x14ac:dyDescent="0.25">
      <c r="A14" s="18" t="s">
        <v>67</v>
      </c>
      <c r="B14" s="19" t="s">
        <v>23</v>
      </c>
      <c r="C14" s="36">
        <f t="shared" ref="C14:K14" si="3">SUM(C15:C17)</f>
        <v>0</v>
      </c>
      <c r="D14" s="36">
        <f t="shared" si="3"/>
        <v>0</v>
      </c>
      <c r="E14" s="36">
        <f t="shared" si="3"/>
        <v>0</v>
      </c>
      <c r="F14" s="36">
        <f t="shared" si="3"/>
        <v>0</v>
      </c>
      <c r="G14" s="36">
        <f t="shared" si="3"/>
        <v>0</v>
      </c>
      <c r="H14" s="36">
        <f t="shared" si="3"/>
        <v>0</v>
      </c>
      <c r="I14" s="36">
        <f t="shared" si="3"/>
        <v>0</v>
      </c>
      <c r="J14" s="36">
        <f t="shared" si="3"/>
        <v>0</v>
      </c>
      <c r="K14" s="36">
        <f t="shared" si="3"/>
        <v>0</v>
      </c>
    </row>
    <row r="15" spans="1:11" x14ac:dyDescent="0.25">
      <c r="A15" s="20" t="s">
        <v>68</v>
      </c>
      <c r="B15" s="4" t="s">
        <v>36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</row>
    <row r="16" spans="1:11" x14ac:dyDescent="0.25">
      <c r="A16" s="20" t="s">
        <v>37</v>
      </c>
      <c r="B16" s="4" t="s">
        <v>38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</row>
    <row r="17" spans="1:11" x14ac:dyDescent="0.25">
      <c r="A17" s="20" t="s">
        <v>39</v>
      </c>
      <c r="B17" s="4" t="s">
        <v>40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</row>
    <row r="18" spans="1:11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</row>
    <row r="19" spans="1:11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</row>
    <row r="20" spans="1:11" s="5" customFormat="1" x14ac:dyDescent="0.25">
      <c r="A20" s="14" t="s">
        <v>44</v>
      </c>
      <c r="B20" s="15" t="s">
        <v>45</v>
      </c>
      <c r="C20" s="32">
        <f>C21+C22+C26+C27+C32+C33+C34+C35</f>
        <v>3555</v>
      </c>
      <c r="D20" s="32">
        <f t="shared" ref="D20:K20" si="4">D21+D22+D26+D27+D32+D33+D34+D35</f>
        <v>3594.2999999999997</v>
      </c>
      <c r="E20" s="32">
        <f t="shared" si="4"/>
        <v>3617.9</v>
      </c>
      <c r="F20" s="32">
        <f t="shared" si="4"/>
        <v>3655.7</v>
      </c>
      <c r="G20" s="32">
        <f t="shared" si="4"/>
        <v>3665.1000000000004</v>
      </c>
      <c r="H20" s="32">
        <f t="shared" si="4"/>
        <v>3712.3</v>
      </c>
      <c r="I20" s="32">
        <f t="shared" si="4"/>
        <v>3743.8</v>
      </c>
      <c r="J20" s="32">
        <f t="shared" si="4"/>
        <v>3775.3</v>
      </c>
      <c r="K20" s="32">
        <f t="shared" si="4"/>
        <v>3838.2</v>
      </c>
    </row>
    <row r="21" spans="1:11" s="5" customFormat="1" x14ac:dyDescent="0.25">
      <c r="A21" s="6" t="s">
        <v>50</v>
      </c>
      <c r="B21" s="4" t="s">
        <v>58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s="5" customFormat="1" x14ac:dyDescent="0.25">
      <c r="A22" s="6" t="s">
        <v>51</v>
      </c>
      <c r="B22" s="4" t="s">
        <v>46</v>
      </c>
      <c r="C22" s="42">
        <f t="shared" ref="C22:K22" si="5">SUM(C23:C25)</f>
        <v>0</v>
      </c>
      <c r="D22" s="42">
        <f t="shared" si="5"/>
        <v>0</v>
      </c>
      <c r="E22" s="42">
        <f t="shared" si="5"/>
        <v>0</v>
      </c>
      <c r="F22" s="42">
        <f t="shared" si="5"/>
        <v>0</v>
      </c>
      <c r="G22" s="42">
        <f t="shared" si="5"/>
        <v>0</v>
      </c>
      <c r="H22" s="42">
        <f t="shared" si="5"/>
        <v>0</v>
      </c>
      <c r="I22" s="42">
        <f t="shared" si="5"/>
        <v>0</v>
      </c>
      <c r="J22" s="42">
        <f t="shared" si="5"/>
        <v>0</v>
      </c>
      <c r="K22" s="42">
        <f t="shared" si="5"/>
        <v>0</v>
      </c>
    </row>
    <row r="23" spans="1:11" s="5" customFormat="1" x14ac:dyDescent="0.25">
      <c r="A23" s="44" t="s">
        <v>108</v>
      </c>
      <c r="B23" s="45" t="s">
        <v>66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s="5" customFormat="1" x14ac:dyDescent="0.25">
      <c r="A24" s="44" t="s">
        <v>109</v>
      </c>
      <c r="B24" s="45" t="s">
        <v>70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s="5" customFormat="1" x14ac:dyDescent="0.25">
      <c r="A25" s="44" t="s">
        <v>73</v>
      </c>
      <c r="B25" s="45" t="s">
        <v>71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s="5" customFormat="1" x14ac:dyDescent="0.25">
      <c r="A26" s="6" t="s">
        <v>3</v>
      </c>
      <c r="B26" s="4" t="s">
        <v>59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s="5" customFormat="1" x14ac:dyDescent="0.25">
      <c r="A27" s="6" t="s">
        <v>47</v>
      </c>
      <c r="B27" s="4" t="s">
        <v>48</v>
      </c>
      <c r="C27" s="42">
        <f t="shared" ref="C27:K27" si="6">C28+C29+C30+C31</f>
        <v>2824</v>
      </c>
      <c r="D27" s="42">
        <f t="shared" si="6"/>
        <v>2855.2</v>
      </c>
      <c r="E27" s="42">
        <f t="shared" si="6"/>
        <v>2873.9</v>
      </c>
      <c r="F27" s="42">
        <f t="shared" si="6"/>
        <v>2903.9</v>
      </c>
      <c r="G27" s="42">
        <f t="shared" si="6"/>
        <v>2911.4</v>
      </c>
      <c r="H27" s="42">
        <f t="shared" si="6"/>
        <v>2948.9</v>
      </c>
      <c r="I27" s="42">
        <f t="shared" si="6"/>
        <v>2973.9</v>
      </c>
      <c r="J27" s="42">
        <f t="shared" si="6"/>
        <v>2998.9</v>
      </c>
      <c r="K27" s="42">
        <f t="shared" si="6"/>
        <v>3048.9</v>
      </c>
    </row>
    <row r="28" spans="1:11" s="5" customFormat="1" x14ac:dyDescent="0.25">
      <c r="A28" s="20" t="s">
        <v>53</v>
      </c>
      <c r="B28" s="4" t="s">
        <v>60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s="5" customFormat="1" x14ac:dyDescent="0.25">
      <c r="A29" s="20" t="s">
        <v>52</v>
      </c>
      <c r="B29" s="4" t="s">
        <v>61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s="5" customFormat="1" x14ac:dyDescent="0.25">
      <c r="A30" s="20" t="s">
        <v>54</v>
      </c>
      <c r="B30" s="4" t="s">
        <v>62</v>
      </c>
      <c r="C30" s="42">
        <v>2824</v>
      </c>
      <c r="D30" s="42">
        <v>2855.2</v>
      </c>
      <c r="E30" s="42">
        <v>2873.9</v>
      </c>
      <c r="F30" s="42">
        <v>2903.9</v>
      </c>
      <c r="G30" s="42">
        <v>2911.4</v>
      </c>
      <c r="H30" s="42">
        <v>2948.9</v>
      </c>
      <c r="I30" s="42">
        <v>2973.9</v>
      </c>
      <c r="J30" s="42">
        <v>2998.9</v>
      </c>
      <c r="K30" s="42">
        <v>3048.9</v>
      </c>
    </row>
    <row r="31" spans="1:11" s="5" customFormat="1" x14ac:dyDescent="0.25">
      <c r="A31" s="20" t="s">
        <v>55</v>
      </c>
      <c r="B31" s="4" t="s">
        <v>63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s="5" customFormat="1" x14ac:dyDescent="0.25">
      <c r="A32" s="6" t="s">
        <v>56</v>
      </c>
      <c r="B32" s="4" t="s">
        <v>64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s="5" customFormat="1" x14ac:dyDescent="0.25">
      <c r="A33" s="6" t="s">
        <v>1</v>
      </c>
      <c r="B33" s="4" t="s">
        <v>49</v>
      </c>
      <c r="C33" s="42">
        <v>731</v>
      </c>
      <c r="D33" s="42">
        <v>739.1</v>
      </c>
      <c r="E33" s="42">
        <v>744</v>
      </c>
      <c r="F33" s="42">
        <v>751.8</v>
      </c>
      <c r="G33" s="42">
        <v>753.7</v>
      </c>
      <c r="H33" s="42">
        <v>763.4</v>
      </c>
      <c r="I33" s="42">
        <v>769.9</v>
      </c>
      <c r="J33" s="42">
        <v>776.4</v>
      </c>
      <c r="K33" s="42">
        <v>789.3</v>
      </c>
    </row>
    <row r="34" spans="1:11" s="5" customFormat="1" x14ac:dyDescent="0.25">
      <c r="A34" s="6" t="s">
        <v>110</v>
      </c>
      <c r="B34" s="4" t="s">
        <v>65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s="24" customFormat="1" ht="30" x14ac:dyDescent="0.25">
      <c r="A35" s="23" t="s">
        <v>69</v>
      </c>
      <c r="B35" s="26" t="s">
        <v>111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</row>
    <row r="36" spans="1:11" s="4" customFormat="1" x14ac:dyDescent="0.25">
      <c r="A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7" t="s">
        <v>72</v>
      </c>
      <c r="C37" s="48">
        <v>1.45</v>
      </c>
      <c r="D37" s="47"/>
      <c r="E37" s="47"/>
      <c r="F37" s="47"/>
      <c r="G37" s="47"/>
      <c r="H37" s="47"/>
      <c r="I37" s="47"/>
      <c r="J37" s="47"/>
      <c r="K37" s="47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1C82-9C59-490C-BDFA-B4180CD910E0}">
  <dimension ref="A1:L37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1" width="12.7109375" style="3" customWidth="1"/>
    <col min="12" max="16384" width="9.140625" style="3"/>
  </cols>
  <sheetData>
    <row r="1" spans="1:11" s="1" customFormat="1" ht="50.1" customHeight="1" x14ac:dyDescent="0.25">
      <c r="A1" s="9" t="s">
        <v>117</v>
      </c>
      <c r="B1" s="10" t="s">
        <v>4</v>
      </c>
      <c r="C1" s="11">
        <v>2022</v>
      </c>
      <c r="D1" s="11">
        <v>2023</v>
      </c>
      <c r="E1" s="11">
        <v>2024</v>
      </c>
      <c r="F1" s="11">
        <v>2025</v>
      </c>
      <c r="G1" s="11">
        <v>2026</v>
      </c>
      <c r="H1" s="11">
        <v>2027</v>
      </c>
      <c r="I1" s="11">
        <v>2028</v>
      </c>
      <c r="J1" s="11">
        <v>2029</v>
      </c>
      <c r="K1" s="11">
        <v>2030</v>
      </c>
    </row>
    <row r="2" spans="1:11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</row>
    <row r="3" spans="1:11" x14ac:dyDescent="0.25">
      <c r="A3" s="7" t="s">
        <v>25</v>
      </c>
      <c r="B3" s="4" t="s">
        <v>15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</row>
    <row r="4" spans="1:11" x14ac:dyDescent="0.25">
      <c r="A4" s="7" t="s">
        <v>26</v>
      </c>
      <c r="B4" s="4" t="s">
        <v>16</v>
      </c>
      <c r="C4" s="30">
        <v>1152.5</v>
      </c>
      <c r="D4" s="30">
        <v>1152.5</v>
      </c>
      <c r="E4" s="30">
        <v>980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</row>
    <row r="5" spans="1:11" x14ac:dyDescent="0.25">
      <c r="A5" s="7" t="s">
        <v>27</v>
      </c>
      <c r="B5" s="4" t="s">
        <v>17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</row>
    <row r="6" spans="1:11" x14ac:dyDescent="0.25">
      <c r="A6" s="7" t="s">
        <v>2</v>
      </c>
      <c r="B6" s="4" t="s">
        <v>18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</row>
    <row r="7" spans="1:11" s="5" customFormat="1" x14ac:dyDescent="0.25">
      <c r="A7" s="14" t="s">
        <v>28</v>
      </c>
      <c r="B7" s="15" t="s">
        <v>19</v>
      </c>
      <c r="C7" s="32">
        <f t="shared" ref="C7:K7" si="0">C3+C4+C5+C6</f>
        <v>1152.5</v>
      </c>
      <c r="D7" s="32">
        <f t="shared" si="0"/>
        <v>1152.5</v>
      </c>
      <c r="E7" s="32">
        <f t="shared" si="0"/>
        <v>980</v>
      </c>
      <c r="F7" s="32">
        <f t="shared" si="0"/>
        <v>0</v>
      </c>
      <c r="G7" s="32">
        <f t="shared" si="0"/>
        <v>0</v>
      </c>
      <c r="H7" s="32">
        <f t="shared" si="0"/>
        <v>0</v>
      </c>
      <c r="I7" s="32">
        <f t="shared" si="0"/>
        <v>0</v>
      </c>
      <c r="J7" s="32">
        <f t="shared" si="0"/>
        <v>0</v>
      </c>
      <c r="K7" s="32">
        <f t="shared" si="0"/>
        <v>0</v>
      </c>
    </row>
    <row r="8" spans="1:11" x14ac:dyDescent="0.25">
      <c r="A8" s="7" t="s">
        <v>0</v>
      </c>
      <c r="B8" s="4" t="s">
        <v>20</v>
      </c>
      <c r="C8" s="41">
        <f t="shared" ref="C8:K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  <c r="K8" s="41">
        <f t="shared" si="1"/>
        <v>0</v>
      </c>
    </row>
    <row r="9" spans="1:11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</row>
    <row r="10" spans="1:11" x14ac:dyDescent="0.25">
      <c r="A10" s="18" t="s">
        <v>57</v>
      </c>
      <c r="B10" s="19" t="s">
        <v>22</v>
      </c>
      <c r="C10" s="36">
        <f t="shared" ref="C10:K10" si="2">SUM(C11:C13)</f>
        <v>-1152.5</v>
      </c>
      <c r="D10" s="36">
        <f t="shared" si="2"/>
        <v>-1152.5</v>
      </c>
      <c r="E10" s="36">
        <f t="shared" si="2"/>
        <v>-980</v>
      </c>
      <c r="F10" s="36">
        <f t="shared" si="2"/>
        <v>0</v>
      </c>
      <c r="G10" s="36">
        <f t="shared" si="2"/>
        <v>0</v>
      </c>
      <c r="H10" s="36">
        <f t="shared" si="2"/>
        <v>0</v>
      </c>
      <c r="I10" s="36">
        <f t="shared" si="2"/>
        <v>0</v>
      </c>
      <c r="J10" s="36">
        <f t="shared" si="2"/>
        <v>0</v>
      </c>
      <c r="K10" s="36">
        <f t="shared" si="2"/>
        <v>0</v>
      </c>
    </row>
    <row r="11" spans="1:11" x14ac:dyDescent="0.25">
      <c r="A11" s="20" t="s">
        <v>30</v>
      </c>
      <c r="B11" s="4" t="s">
        <v>31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</row>
    <row r="12" spans="1:11" x14ac:dyDescent="0.25">
      <c r="A12" s="20" t="s">
        <v>32</v>
      </c>
      <c r="B12" s="4" t="s">
        <v>33</v>
      </c>
      <c r="C12" s="41">
        <v>-1152.5</v>
      </c>
      <c r="D12" s="41">
        <v>-1152.5</v>
      </c>
      <c r="E12" s="41">
        <v>-980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</row>
    <row r="13" spans="1:11" x14ac:dyDescent="0.25">
      <c r="A13" s="20" t="s">
        <v>34</v>
      </c>
      <c r="B13" s="4" t="s">
        <v>35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</row>
    <row r="14" spans="1:11" x14ac:dyDescent="0.25">
      <c r="A14" s="18" t="s">
        <v>67</v>
      </c>
      <c r="B14" s="19" t="s">
        <v>23</v>
      </c>
      <c r="C14" s="36">
        <f t="shared" ref="C14:K14" si="3">SUM(C15:C17)</f>
        <v>0</v>
      </c>
      <c r="D14" s="36">
        <f t="shared" si="3"/>
        <v>0</v>
      </c>
      <c r="E14" s="36">
        <f t="shared" si="3"/>
        <v>0</v>
      </c>
      <c r="F14" s="36">
        <f t="shared" si="3"/>
        <v>0</v>
      </c>
      <c r="G14" s="36">
        <f t="shared" si="3"/>
        <v>0</v>
      </c>
      <c r="H14" s="36">
        <f t="shared" si="3"/>
        <v>0</v>
      </c>
      <c r="I14" s="36">
        <f t="shared" si="3"/>
        <v>0</v>
      </c>
      <c r="J14" s="36">
        <f t="shared" si="3"/>
        <v>0</v>
      </c>
      <c r="K14" s="36">
        <f t="shared" si="3"/>
        <v>0</v>
      </c>
    </row>
    <row r="15" spans="1:11" x14ac:dyDescent="0.25">
      <c r="A15" s="20" t="s">
        <v>68</v>
      </c>
      <c r="B15" s="4" t="s">
        <v>36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</row>
    <row r="16" spans="1:11" x14ac:dyDescent="0.25">
      <c r="A16" s="20" t="s">
        <v>37</v>
      </c>
      <c r="B16" s="4" t="s">
        <v>38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</row>
    <row r="17" spans="1:11" x14ac:dyDescent="0.25">
      <c r="A17" s="20" t="s">
        <v>39</v>
      </c>
      <c r="B17" s="4" t="s">
        <v>40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</row>
    <row r="18" spans="1:11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</row>
    <row r="19" spans="1:11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</row>
    <row r="20" spans="1:11" s="5" customFormat="1" x14ac:dyDescent="0.25">
      <c r="A20" s="14" t="s">
        <v>44</v>
      </c>
      <c r="B20" s="15" t="s">
        <v>45</v>
      </c>
      <c r="C20" s="32">
        <f>C21+C22+C26+C27+C32+C33+C34+C35</f>
        <v>0</v>
      </c>
      <c r="D20" s="32">
        <f t="shared" ref="D20:K20" si="4">D21+D22+D26+D27+D32+D33+D34+D35</f>
        <v>0</v>
      </c>
      <c r="E20" s="32">
        <f t="shared" si="4"/>
        <v>0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</row>
    <row r="21" spans="1:11" s="5" customFormat="1" x14ac:dyDescent="0.25">
      <c r="A21" s="6" t="s">
        <v>50</v>
      </c>
      <c r="B21" s="4" t="s">
        <v>58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s="5" customFormat="1" x14ac:dyDescent="0.25">
      <c r="A22" s="6" t="s">
        <v>51</v>
      </c>
      <c r="B22" s="4" t="s">
        <v>46</v>
      </c>
      <c r="C22" s="42">
        <f t="shared" ref="C22:K22" si="5">SUM(C23:C25)</f>
        <v>0</v>
      </c>
      <c r="D22" s="42">
        <f t="shared" si="5"/>
        <v>0</v>
      </c>
      <c r="E22" s="42">
        <f t="shared" si="5"/>
        <v>0</v>
      </c>
      <c r="F22" s="42">
        <f t="shared" si="5"/>
        <v>0</v>
      </c>
      <c r="G22" s="42">
        <f t="shared" si="5"/>
        <v>0</v>
      </c>
      <c r="H22" s="42">
        <f t="shared" si="5"/>
        <v>0</v>
      </c>
      <c r="I22" s="42">
        <f t="shared" si="5"/>
        <v>0</v>
      </c>
      <c r="J22" s="42">
        <f t="shared" si="5"/>
        <v>0</v>
      </c>
      <c r="K22" s="42">
        <f t="shared" si="5"/>
        <v>0</v>
      </c>
    </row>
    <row r="23" spans="1:11" s="5" customFormat="1" x14ac:dyDescent="0.25">
      <c r="A23" s="44" t="s">
        <v>108</v>
      </c>
      <c r="B23" s="45" t="s">
        <v>66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s="5" customFormat="1" x14ac:dyDescent="0.25">
      <c r="A24" s="44" t="s">
        <v>109</v>
      </c>
      <c r="B24" s="45" t="s">
        <v>70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s="5" customFormat="1" x14ac:dyDescent="0.25">
      <c r="A25" s="44" t="s">
        <v>73</v>
      </c>
      <c r="B25" s="45" t="s">
        <v>71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s="5" customFormat="1" x14ac:dyDescent="0.25">
      <c r="A26" s="6" t="s">
        <v>3</v>
      </c>
      <c r="B26" s="4" t="s">
        <v>59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s="5" customFormat="1" x14ac:dyDescent="0.25">
      <c r="A27" s="6" t="s">
        <v>47</v>
      </c>
      <c r="B27" s="4" t="s">
        <v>48</v>
      </c>
      <c r="C27" s="42">
        <f t="shared" ref="C27:K27" si="6">C28+C29+C30+C31</f>
        <v>0</v>
      </c>
      <c r="D27" s="42">
        <f t="shared" si="6"/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  <c r="I27" s="42">
        <f t="shared" si="6"/>
        <v>0</v>
      </c>
      <c r="J27" s="42">
        <f t="shared" si="6"/>
        <v>0</v>
      </c>
      <c r="K27" s="42">
        <f t="shared" si="6"/>
        <v>0</v>
      </c>
    </row>
    <row r="28" spans="1:11" s="5" customFormat="1" x14ac:dyDescent="0.25">
      <c r="A28" s="20" t="s">
        <v>53</v>
      </c>
      <c r="B28" s="4" t="s">
        <v>60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s="5" customFormat="1" x14ac:dyDescent="0.25">
      <c r="A29" s="20" t="s">
        <v>52</v>
      </c>
      <c r="B29" s="4" t="s">
        <v>61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s="5" customFormat="1" x14ac:dyDescent="0.25">
      <c r="A30" s="20" t="s">
        <v>54</v>
      </c>
      <c r="B30" s="4" t="s">
        <v>62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s="5" customFormat="1" x14ac:dyDescent="0.25">
      <c r="A31" s="20" t="s">
        <v>55</v>
      </c>
      <c r="B31" s="4" t="s">
        <v>63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s="5" customFormat="1" x14ac:dyDescent="0.25">
      <c r="A32" s="6" t="s">
        <v>56</v>
      </c>
      <c r="B32" s="4" t="s">
        <v>64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2" s="5" customFormat="1" x14ac:dyDescent="0.25">
      <c r="A33" s="6" t="s">
        <v>1</v>
      </c>
      <c r="B33" s="4" t="s">
        <v>49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2" s="5" customFormat="1" x14ac:dyDescent="0.25">
      <c r="A34" s="6" t="s">
        <v>110</v>
      </c>
      <c r="B34" s="4" t="s">
        <v>65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2" s="24" customFormat="1" ht="30" x14ac:dyDescent="0.25">
      <c r="A35" s="23" t="s">
        <v>69</v>
      </c>
      <c r="B35" s="26" t="s">
        <v>111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</row>
    <row r="36" spans="1:12" s="4" customFormat="1" x14ac:dyDescent="0.25">
      <c r="A36" s="3"/>
      <c r="C36" s="3"/>
      <c r="D36" s="3"/>
      <c r="E36" s="3"/>
      <c r="F36" s="3"/>
      <c r="G36" s="3"/>
      <c r="H36" s="3"/>
      <c r="I36" s="3"/>
      <c r="J36" s="3"/>
      <c r="K36" s="3"/>
    </row>
    <row r="37" spans="1:12" x14ac:dyDescent="0.25">
      <c r="A37" s="7" t="s">
        <v>72</v>
      </c>
      <c r="C37" s="48">
        <v>1.37</v>
      </c>
      <c r="D37" s="47"/>
      <c r="E37" s="47"/>
      <c r="F37" s="47"/>
      <c r="G37" s="47"/>
      <c r="H37" s="47"/>
      <c r="I37" s="47"/>
      <c r="J37" s="47"/>
      <c r="K37" s="47"/>
      <c r="L37" s="46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C0366-46A0-40D0-997C-D3ACC70A64FB}">
  <dimension ref="A1:K37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1" width="12.7109375" style="3" customWidth="1"/>
    <col min="12" max="16384" width="9.140625" style="3"/>
  </cols>
  <sheetData>
    <row r="1" spans="1:11" s="1" customFormat="1" ht="50.1" customHeight="1" x14ac:dyDescent="0.25">
      <c r="A1" s="9" t="s">
        <v>118</v>
      </c>
      <c r="B1" s="10" t="s">
        <v>4</v>
      </c>
      <c r="C1" s="11">
        <v>2022</v>
      </c>
      <c r="D1" s="11">
        <v>2023</v>
      </c>
      <c r="E1" s="11">
        <v>2024</v>
      </c>
      <c r="F1" s="11">
        <v>2025</v>
      </c>
      <c r="G1" s="11">
        <v>2026</v>
      </c>
      <c r="H1" s="11">
        <v>2027</v>
      </c>
      <c r="I1" s="11">
        <v>2028</v>
      </c>
      <c r="J1" s="11">
        <v>2029</v>
      </c>
      <c r="K1" s="11">
        <v>2030</v>
      </c>
    </row>
    <row r="2" spans="1:11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</row>
    <row r="3" spans="1:11" x14ac:dyDescent="0.25">
      <c r="A3" s="7" t="s">
        <v>25</v>
      </c>
      <c r="B3" s="4" t="s">
        <v>15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</row>
    <row r="4" spans="1:11" x14ac:dyDescent="0.25">
      <c r="A4" s="7" t="s">
        <v>26</v>
      </c>
      <c r="B4" s="4" t="s">
        <v>16</v>
      </c>
      <c r="C4" s="30">
        <v>36.5</v>
      </c>
      <c r="D4" s="30">
        <v>36.799999999999997</v>
      </c>
      <c r="E4" s="30">
        <v>37.1</v>
      </c>
      <c r="F4" s="30">
        <v>37.4</v>
      </c>
      <c r="G4" s="30">
        <v>37.6</v>
      </c>
      <c r="H4" s="30">
        <v>38.1</v>
      </c>
      <c r="I4" s="30">
        <v>38.5</v>
      </c>
      <c r="J4" s="30">
        <v>38.9</v>
      </c>
      <c r="K4" s="30">
        <v>39.4</v>
      </c>
    </row>
    <row r="5" spans="1:11" x14ac:dyDescent="0.25">
      <c r="A5" s="7" t="s">
        <v>27</v>
      </c>
      <c r="B5" s="4" t="s">
        <v>17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</row>
    <row r="6" spans="1:11" x14ac:dyDescent="0.25">
      <c r="A6" s="7" t="s">
        <v>2</v>
      </c>
      <c r="B6" s="4" t="s">
        <v>18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</row>
    <row r="7" spans="1:11" s="5" customFormat="1" x14ac:dyDescent="0.25">
      <c r="A7" s="14" t="s">
        <v>28</v>
      </c>
      <c r="B7" s="15" t="s">
        <v>19</v>
      </c>
      <c r="C7" s="32">
        <f t="shared" ref="C7:K7" si="0">C3+C4+C5+C6</f>
        <v>36.5</v>
      </c>
      <c r="D7" s="32">
        <f t="shared" si="0"/>
        <v>36.799999999999997</v>
      </c>
      <c r="E7" s="32">
        <f t="shared" si="0"/>
        <v>37.1</v>
      </c>
      <c r="F7" s="32">
        <f t="shared" si="0"/>
        <v>37.4</v>
      </c>
      <c r="G7" s="32">
        <f t="shared" si="0"/>
        <v>37.6</v>
      </c>
      <c r="H7" s="32">
        <f t="shared" si="0"/>
        <v>38.1</v>
      </c>
      <c r="I7" s="32">
        <f t="shared" si="0"/>
        <v>38.5</v>
      </c>
      <c r="J7" s="32">
        <f t="shared" si="0"/>
        <v>38.9</v>
      </c>
      <c r="K7" s="32">
        <f t="shared" si="0"/>
        <v>39.4</v>
      </c>
    </row>
    <row r="8" spans="1:11" x14ac:dyDescent="0.25">
      <c r="A8" s="7" t="s">
        <v>0</v>
      </c>
      <c r="B8" s="4" t="s">
        <v>20</v>
      </c>
      <c r="C8" s="41">
        <f t="shared" ref="C8:K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  <c r="K8" s="41">
        <f t="shared" si="1"/>
        <v>0</v>
      </c>
    </row>
    <row r="9" spans="1:11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</row>
    <row r="10" spans="1:11" x14ac:dyDescent="0.25">
      <c r="A10" s="18" t="s">
        <v>57</v>
      </c>
      <c r="B10" s="19" t="s">
        <v>22</v>
      </c>
      <c r="C10" s="36">
        <f t="shared" ref="C10:K10" si="2">SUM(C11:C13)</f>
        <v>0</v>
      </c>
      <c r="D10" s="36">
        <f t="shared" si="2"/>
        <v>0</v>
      </c>
      <c r="E10" s="36">
        <f t="shared" si="2"/>
        <v>0</v>
      </c>
      <c r="F10" s="36">
        <f t="shared" si="2"/>
        <v>0</v>
      </c>
      <c r="G10" s="36">
        <f t="shared" si="2"/>
        <v>0</v>
      </c>
      <c r="H10" s="36">
        <f t="shared" si="2"/>
        <v>0</v>
      </c>
      <c r="I10" s="36">
        <f t="shared" si="2"/>
        <v>0</v>
      </c>
      <c r="J10" s="36">
        <f t="shared" si="2"/>
        <v>0</v>
      </c>
      <c r="K10" s="36">
        <f t="shared" si="2"/>
        <v>0</v>
      </c>
    </row>
    <row r="11" spans="1:11" x14ac:dyDescent="0.25">
      <c r="A11" s="20" t="s">
        <v>30</v>
      </c>
      <c r="B11" s="4" t="s">
        <v>31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</row>
    <row r="12" spans="1:11" x14ac:dyDescent="0.25">
      <c r="A12" s="20" t="s">
        <v>32</v>
      </c>
      <c r="B12" s="4" t="s">
        <v>33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</row>
    <row r="13" spans="1:11" x14ac:dyDescent="0.25">
      <c r="A13" s="20" t="s">
        <v>34</v>
      </c>
      <c r="B13" s="4" t="s">
        <v>35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</row>
    <row r="14" spans="1:11" x14ac:dyDescent="0.25">
      <c r="A14" s="18" t="s">
        <v>67</v>
      </c>
      <c r="B14" s="19" t="s">
        <v>23</v>
      </c>
      <c r="C14" s="36">
        <f t="shared" ref="C14:K14" si="3">SUM(C15:C17)</f>
        <v>0</v>
      </c>
      <c r="D14" s="36">
        <f t="shared" si="3"/>
        <v>0</v>
      </c>
      <c r="E14" s="36">
        <f t="shared" si="3"/>
        <v>0</v>
      </c>
      <c r="F14" s="36">
        <f t="shared" si="3"/>
        <v>0</v>
      </c>
      <c r="G14" s="36">
        <f t="shared" si="3"/>
        <v>0</v>
      </c>
      <c r="H14" s="36">
        <f t="shared" si="3"/>
        <v>0</v>
      </c>
      <c r="I14" s="36">
        <f t="shared" si="3"/>
        <v>0</v>
      </c>
      <c r="J14" s="36">
        <f t="shared" si="3"/>
        <v>0</v>
      </c>
      <c r="K14" s="36">
        <f t="shared" si="3"/>
        <v>0</v>
      </c>
    </row>
    <row r="15" spans="1:11" x14ac:dyDescent="0.25">
      <c r="A15" s="20" t="s">
        <v>68</v>
      </c>
      <c r="B15" s="4" t="s">
        <v>36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</row>
    <row r="16" spans="1:11" x14ac:dyDescent="0.25">
      <c r="A16" s="20" t="s">
        <v>37</v>
      </c>
      <c r="B16" s="4" t="s">
        <v>38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</row>
    <row r="17" spans="1:11" x14ac:dyDescent="0.25">
      <c r="A17" s="20" t="s">
        <v>39</v>
      </c>
      <c r="B17" s="4" t="s">
        <v>40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</row>
    <row r="18" spans="1:11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</row>
    <row r="19" spans="1:11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</row>
    <row r="20" spans="1:11" s="5" customFormat="1" x14ac:dyDescent="0.25">
      <c r="A20" s="14" t="s">
        <v>44</v>
      </c>
      <c r="B20" s="15" t="s">
        <v>45</v>
      </c>
      <c r="C20" s="32">
        <f>C21+C22+C26+C27+C32+C33+C34+C35</f>
        <v>36.5</v>
      </c>
      <c r="D20" s="32">
        <f t="shared" ref="D20:K20" si="4">D21+D22+D26+D27+D32+D33+D34+D35</f>
        <v>36.799999999999997</v>
      </c>
      <c r="E20" s="32">
        <f t="shared" si="4"/>
        <v>37.1</v>
      </c>
      <c r="F20" s="32">
        <f t="shared" si="4"/>
        <v>37.4</v>
      </c>
      <c r="G20" s="32">
        <f t="shared" si="4"/>
        <v>37.6</v>
      </c>
      <c r="H20" s="32">
        <f t="shared" si="4"/>
        <v>38.1</v>
      </c>
      <c r="I20" s="32">
        <f t="shared" si="4"/>
        <v>38.5</v>
      </c>
      <c r="J20" s="32">
        <f t="shared" si="4"/>
        <v>38.9</v>
      </c>
      <c r="K20" s="32">
        <f t="shared" si="4"/>
        <v>39.4</v>
      </c>
    </row>
    <row r="21" spans="1:11" s="5" customFormat="1" x14ac:dyDescent="0.25">
      <c r="A21" s="6" t="s">
        <v>50</v>
      </c>
      <c r="B21" s="4" t="s">
        <v>58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s="5" customFormat="1" x14ac:dyDescent="0.25">
      <c r="A22" s="6" t="s">
        <v>51</v>
      </c>
      <c r="B22" s="4" t="s">
        <v>46</v>
      </c>
      <c r="C22" s="42">
        <f t="shared" ref="C22:K22" si="5">SUM(C23:C25)</f>
        <v>0</v>
      </c>
      <c r="D22" s="42">
        <f t="shared" si="5"/>
        <v>0</v>
      </c>
      <c r="E22" s="42">
        <f t="shared" si="5"/>
        <v>0</v>
      </c>
      <c r="F22" s="42">
        <f t="shared" si="5"/>
        <v>0</v>
      </c>
      <c r="G22" s="42">
        <f t="shared" si="5"/>
        <v>0</v>
      </c>
      <c r="H22" s="42">
        <f t="shared" si="5"/>
        <v>0</v>
      </c>
      <c r="I22" s="42">
        <f t="shared" si="5"/>
        <v>0</v>
      </c>
      <c r="J22" s="42">
        <f t="shared" si="5"/>
        <v>0</v>
      </c>
      <c r="K22" s="42">
        <f t="shared" si="5"/>
        <v>0</v>
      </c>
    </row>
    <row r="23" spans="1:11" s="5" customFormat="1" x14ac:dyDescent="0.25">
      <c r="A23" s="44" t="s">
        <v>108</v>
      </c>
      <c r="B23" s="45" t="s">
        <v>66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s="5" customFormat="1" x14ac:dyDescent="0.25">
      <c r="A24" s="44" t="s">
        <v>109</v>
      </c>
      <c r="B24" s="45" t="s">
        <v>70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s="5" customFormat="1" x14ac:dyDescent="0.25">
      <c r="A25" s="44" t="s">
        <v>73</v>
      </c>
      <c r="B25" s="45" t="s">
        <v>71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s="5" customFormat="1" x14ac:dyDescent="0.25">
      <c r="A26" s="6" t="s">
        <v>3</v>
      </c>
      <c r="B26" s="4" t="s">
        <v>59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s="5" customFormat="1" x14ac:dyDescent="0.25">
      <c r="A27" s="6" t="s">
        <v>47</v>
      </c>
      <c r="B27" s="4" t="s">
        <v>48</v>
      </c>
      <c r="C27" s="42">
        <f t="shared" ref="C27:K27" si="6">C28+C29+C30+C31</f>
        <v>0</v>
      </c>
      <c r="D27" s="42">
        <f t="shared" si="6"/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  <c r="I27" s="42">
        <f t="shared" si="6"/>
        <v>0</v>
      </c>
      <c r="J27" s="42">
        <f t="shared" si="6"/>
        <v>0</v>
      </c>
      <c r="K27" s="42">
        <f t="shared" si="6"/>
        <v>0</v>
      </c>
    </row>
    <row r="28" spans="1:11" s="5" customFormat="1" x14ac:dyDescent="0.25">
      <c r="A28" s="20" t="s">
        <v>53</v>
      </c>
      <c r="B28" s="4" t="s">
        <v>60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s="5" customFormat="1" x14ac:dyDescent="0.25">
      <c r="A29" s="20" t="s">
        <v>52</v>
      </c>
      <c r="B29" s="4" t="s">
        <v>61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s="5" customFormat="1" x14ac:dyDescent="0.25">
      <c r="A30" s="20" t="s">
        <v>54</v>
      </c>
      <c r="B30" s="4" t="s">
        <v>62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s="5" customFormat="1" x14ac:dyDescent="0.25">
      <c r="A31" s="20" t="s">
        <v>55</v>
      </c>
      <c r="B31" s="4" t="s">
        <v>63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s="5" customFormat="1" x14ac:dyDescent="0.25">
      <c r="A32" s="6" t="s">
        <v>56</v>
      </c>
      <c r="B32" s="4" t="s">
        <v>64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s="5" customFormat="1" x14ac:dyDescent="0.25">
      <c r="A33" s="6" t="s">
        <v>1</v>
      </c>
      <c r="B33" s="4" t="s">
        <v>49</v>
      </c>
      <c r="C33" s="42">
        <v>6.8</v>
      </c>
      <c r="D33" s="42">
        <v>6.8</v>
      </c>
      <c r="E33" s="42">
        <v>6.9</v>
      </c>
      <c r="F33" s="42">
        <v>6.9</v>
      </c>
      <c r="G33" s="42">
        <v>7</v>
      </c>
      <c r="H33" s="42">
        <v>7.1</v>
      </c>
      <c r="I33" s="42">
        <v>7.2</v>
      </c>
      <c r="J33" s="42">
        <v>7.3</v>
      </c>
      <c r="K33" s="42">
        <v>7.3</v>
      </c>
    </row>
    <row r="34" spans="1:11" s="5" customFormat="1" x14ac:dyDescent="0.25">
      <c r="A34" s="6" t="s">
        <v>110</v>
      </c>
      <c r="B34" s="4" t="s">
        <v>65</v>
      </c>
      <c r="C34" s="42">
        <v>29.7</v>
      </c>
      <c r="D34" s="42">
        <v>30</v>
      </c>
      <c r="E34" s="42">
        <v>30.2</v>
      </c>
      <c r="F34" s="42">
        <v>30.5</v>
      </c>
      <c r="G34" s="42">
        <v>30.6</v>
      </c>
      <c r="H34" s="42">
        <v>31</v>
      </c>
      <c r="I34" s="42">
        <v>31.3</v>
      </c>
      <c r="J34" s="42">
        <v>31.6</v>
      </c>
      <c r="K34" s="42">
        <v>32.1</v>
      </c>
    </row>
    <row r="35" spans="1:11" s="24" customFormat="1" ht="30" x14ac:dyDescent="0.25">
      <c r="A35" s="23" t="s">
        <v>69</v>
      </c>
      <c r="B35" s="26" t="s">
        <v>111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</row>
    <row r="36" spans="1:11" s="4" customFormat="1" x14ac:dyDescent="0.25">
      <c r="A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7" t="s">
        <v>72</v>
      </c>
      <c r="C37" s="48">
        <v>1.57</v>
      </c>
      <c r="D37" s="47"/>
      <c r="E37" s="47"/>
      <c r="F37" s="47"/>
      <c r="G37" s="47"/>
      <c r="H37" s="47"/>
      <c r="I37" s="47"/>
      <c r="J37" s="47"/>
      <c r="K37" s="47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9DC25-496A-429A-AA06-61D5BC0B2F40}">
  <dimension ref="A1:K37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1" width="12.7109375" style="3" customWidth="1"/>
    <col min="12" max="16384" width="9.140625" style="3"/>
  </cols>
  <sheetData>
    <row r="1" spans="1:11" s="1" customFormat="1" ht="50.1" customHeight="1" x14ac:dyDescent="0.25">
      <c r="A1" s="9" t="s">
        <v>115</v>
      </c>
      <c r="B1" s="10" t="s">
        <v>4</v>
      </c>
      <c r="C1" s="11">
        <v>2022</v>
      </c>
      <c r="D1" s="11">
        <v>2023</v>
      </c>
      <c r="E1" s="11">
        <v>2024</v>
      </c>
      <c r="F1" s="11">
        <v>2025</v>
      </c>
      <c r="G1" s="11">
        <v>2026</v>
      </c>
      <c r="H1" s="11">
        <v>2027</v>
      </c>
      <c r="I1" s="11">
        <v>2028</v>
      </c>
      <c r="J1" s="11">
        <v>2029</v>
      </c>
      <c r="K1" s="11">
        <v>2030</v>
      </c>
    </row>
    <row r="2" spans="1:11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</row>
    <row r="3" spans="1:11" x14ac:dyDescent="0.25">
      <c r="A3" s="7" t="s">
        <v>25</v>
      </c>
      <c r="B3" s="4" t="s">
        <v>15</v>
      </c>
      <c r="C3" s="30">
        <f>Бензин!C3*1.49+ДизТопливо!C3*1.45+Мазут!C3*1.37+СжижГаз!C3*1.57</f>
        <v>0</v>
      </c>
      <c r="D3" s="30">
        <f>Бензин!D3*1.49+ДизТопливо!D3*1.45+Мазут!D3*1.37+СжижГаз!D3*1.57</f>
        <v>0</v>
      </c>
      <c r="E3" s="30">
        <f>Бензин!E3*1.49+ДизТопливо!E3*1.45+Мазут!E3*1.37+СжижГаз!E3*1.57</f>
        <v>0</v>
      </c>
      <c r="F3" s="30">
        <f>Бензин!F3*1.49+ДизТопливо!F3*1.45+Мазут!F3*1.37+СжижГаз!F3*1.57</f>
        <v>0</v>
      </c>
      <c r="G3" s="30">
        <f>Бензин!G3*1.49+ДизТопливо!G3*1.45+Мазут!G3*1.37+СжижГаз!G3*1.57</f>
        <v>0</v>
      </c>
      <c r="H3" s="30">
        <f>Бензин!H3*1.49+ДизТопливо!H3*1.45+Мазут!H3*1.37+СжижГаз!H3*1.57</f>
        <v>0</v>
      </c>
      <c r="I3" s="30">
        <f>Бензин!I3*1.49+ДизТопливо!I3*1.45+Мазут!I3*1.37+СжижГаз!I3*1.57</f>
        <v>0</v>
      </c>
      <c r="J3" s="30">
        <f>Бензин!J3*1.49+ДизТопливо!J3*1.45+Мазут!J3*1.37+СжижГаз!J3*1.57</f>
        <v>0</v>
      </c>
      <c r="K3" s="30">
        <f>Бензин!K3*1.49+ДизТопливо!K3*1.45+Мазут!K3*1.37+СжижГаз!K3*1.57</f>
        <v>0</v>
      </c>
    </row>
    <row r="4" spans="1:11" x14ac:dyDescent="0.25">
      <c r="A4" s="7" t="s">
        <v>26</v>
      </c>
      <c r="B4" s="4" t="s">
        <v>16</v>
      </c>
      <c r="C4" s="30">
        <f>Бензин!C4*1.49+ДизТопливо!C4*1.45+Мазут!C4*1.37+СжижГаз!C4*1.57</f>
        <v>7741.335</v>
      </c>
      <c r="D4" s="30">
        <f>Бензин!D4*1.49+ДизТопливо!D4*1.45+Мазут!D4*1.37+СжижГаз!D4*1.57</f>
        <v>7859.6080000000002</v>
      </c>
      <c r="E4" s="30">
        <f>Бензин!E4*1.49+ДизТопливо!E4*1.45+Мазут!E4*1.37+СжижГаз!E4*1.57</f>
        <v>7658.6500000000005</v>
      </c>
      <c r="F4" s="30">
        <f>Бензин!F4*1.49+ДизТопливо!F4*1.45+Мазут!F4*1.37+СжижГаз!F4*1.57</f>
        <v>6381.7609999999995</v>
      </c>
      <c r="G4" s="30">
        <f>Бензин!G4*1.49+ДизТопливо!G4*1.45+Мазут!G4*1.37+СжижГаз!G4*1.57</f>
        <v>6386.6269999999995</v>
      </c>
      <c r="H4" s="30">
        <f>Бензин!H4*1.49+ДизТопливо!H4*1.45+Мазут!H4*1.37+СжижГаз!H4*1.57</f>
        <v>6468.9639999999999</v>
      </c>
      <c r="I4" s="30">
        <f>Бензин!I4*1.49+ДизТопливо!I4*1.45+Мазут!I4*1.37+СжижГаз!I4*1.57</f>
        <v>6523.9089999999997</v>
      </c>
      <c r="J4" s="30">
        <f>Бензин!J4*1.49+ДизТопливо!J4*1.45+Мазут!J4*1.37+СжижГаз!J4*1.57</f>
        <v>6578.8540000000012</v>
      </c>
      <c r="K4" s="30">
        <f>Бензин!K4*1.49+ДизТопливо!K4*1.45+Мазут!K4*1.37+СжижГаз!K4*1.57</f>
        <v>6688.277</v>
      </c>
    </row>
    <row r="5" spans="1:11" x14ac:dyDescent="0.25">
      <c r="A5" s="7" t="s">
        <v>27</v>
      </c>
      <c r="B5" s="4" t="s">
        <v>17</v>
      </c>
      <c r="C5" s="30">
        <f>Бензин!C5*1.49+ДизТопливо!C5*1.45+Мазут!C5*1.37+СжижГаз!C5*1.57</f>
        <v>0</v>
      </c>
      <c r="D5" s="30">
        <f>Бензин!D5*1.49+ДизТопливо!D5*1.45+Мазут!D5*1.37+СжижГаз!D5*1.57</f>
        <v>0</v>
      </c>
      <c r="E5" s="30">
        <f>Бензин!E5*1.49+ДизТопливо!E5*1.45+Мазут!E5*1.37+СжижГаз!E5*1.57</f>
        <v>0</v>
      </c>
      <c r="F5" s="30">
        <f>Бензин!F5*1.49+ДизТопливо!F5*1.45+Мазут!F5*1.37+СжижГаз!F5*1.57</f>
        <v>0</v>
      </c>
      <c r="G5" s="30">
        <f>Бензин!G5*1.49+ДизТопливо!G5*1.45+Мазут!G5*1.37+СжижГаз!G5*1.57</f>
        <v>0</v>
      </c>
      <c r="H5" s="30">
        <f>Бензин!H5*1.49+ДизТопливо!H5*1.45+Мазут!H5*1.37+СжижГаз!H5*1.57</f>
        <v>0</v>
      </c>
      <c r="I5" s="30">
        <f>Бензин!I5*1.49+ДизТопливо!I5*1.45+Мазут!I5*1.37+СжижГаз!I5*1.57</f>
        <v>0</v>
      </c>
      <c r="J5" s="30">
        <f>Бензин!J5*1.49+ДизТопливо!J5*1.45+Мазут!J5*1.37+СжижГаз!J5*1.57</f>
        <v>0</v>
      </c>
      <c r="K5" s="30">
        <f>Бензин!K5*1.49+ДизТопливо!K5*1.45+Мазут!K5*1.37+СжижГаз!K5*1.57</f>
        <v>0</v>
      </c>
    </row>
    <row r="6" spans="1:11" x14ac:dyDescent="0.25">
      <c r="A6" s="7" t="s">
        <v>2</v>
      </c>
      <c r="B6" s="4" t="s">
        <v>18</v>
      </c>
      <c r="C6" s="30">
        <f>Бензин!C6*1.49+ДизТопливо!C6*1.45+Мазут!C6*1.37+СжижГаз!C6*1.57</f>
        <v>35.28</v>
      </c>
      <c r="D6" s="30">
        <f>Бензин!D6*1.49+ДизТопливо!D6*1.45+Мазут!D6*1.37+СжижГаз!D6*1.57</f>
        <v>-17.64</v>
      </c>
      <c r="E6" s="30">
        <f>Бензин!E6*1.49+ДизТопливо!E6*1.45+Мазут!E6*1.37+СжижГаз!E6*1.57</f>
        <v>-11.76</v>
      </c>
      <c r="F6" s="30">
        <f>Бензин!F6*1.49+ДизТопливо!F6*1.45+Мазут!F6*1.37+СжижГаз!F6*1.57</f>
        <v>-11.76</v>
      </c>
      <c r="G6" s="30">
        <f>Бензин!G6*1.49+ДизТопливо!G6*1.45+Мазут!G6*1.37+СжижГаз!G6*1.57</f>
        <v>0</v>
      </c>
      <c r="H6" s="30">
        <f>Бензин!H6*1.49+ДизТопливо!H6*1.45+Мазут!H6*1.37+СжижГаз!H6*1.57</f>
        <v>0</v>
      </c>
      <c r="I6" s="30">
        <f>Бензин!I6*1.49+ДизТопливо!I6*1.45+Мазут!I6*1.37+СжижГаз!I6*1.57</f>
        <v>0</v>
      </c>
      <c r="J6" s="30">
        <f>Бензин!J6*1.49+ДизТопливо!J6*1.45+Мазут!J6*1.37+СжижГаз!J6*1.57</f>
        <v>0</v>
      </c>
      <c r="K6" s="30">
        <f>Бензин!K6*1.49+ДизТопливо!K6*1.45+Мазут!K6*1.37+СжижГаз!K6*1.57</f>
        <v>0</v>
      </c>
    </row>
    <row r="7" spans="1:11" s="5" customFormat="1" x14ac:dyDescent="0.25">
      <c r="A7" s="14" t="s">
        <v>28</v>
      </c>
      <c r="B7" s="15" t="s">
        <v>19</v>
      </c>
      <c r="C7" s="32">
        <f t="shared" ref="C7:K7" si="0">C3+C4+C5+C6</f>
        <v>7776.6149999999998</v>
      </c>
      <c r="D7" s="32">
        <f t="shared" si="0"/>
        <v>7841.9679999999998</v>
      </c>
      <c r="E7" s="32">
        <f t="shared" si="0"/>
        <v>7646.89</v>
      </c>
      <c r="F7" s="32">
        <f t="shared" si="0"/>
        <v>6370.0009999999993</v>
      </c>
      <c r="G7" s="32">
        <f t="shared" si="0"/>
        <v>6386.6269999999995</v>
      </c>
      <c r="H7" s="32">
        <f t="shared" si="0"/>
        <v>6468.9639999999999</v>
      </c>
      <c r="I7" s="32">
        <f t="shared" si="0"/>
        <v>6523.9089999999997</v>
      </c>
      <c r="J7" s="32">
        <f t="shared" si="0"/>
        <v>6578.8540000000012</v>
      </c>
      <c r="K7" s="32">
        <f t="shared" si="0"/>
        <v>6688.277</v>
      </c>
    </row>
    <row r="8" spans="1:11" x14ac:dyDescent="0.25">
      <c r="A8" s="7" t="s">
        <v>0</v>
      </c>
      <c r="B8" s="4" t="s">
        <v>20</v>
      </c>
      <c r="C8" s="41">
        <f t="shared" ref="C8:K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  <c r="K8" s="41">
        <f t="shared" si="1"/>
        <v>0</v>
      </c>
    </row>
    <row r="9" spans="1:11" x14ac:dyDescent="0.25">
      <c r="A9" s="16" t="s">
        <v>29</v>
      </c>
      <c r="B9" s="17" t="s">
        <v>21</v>
      </c>
      <c r="C9" s="34">
        <f>Бензин!C9*1.49+ДизТопливо!C9*1.45+Мазут!C9*1.37+СжижГаз!C9*1.57</f>
        <v>0</v>
      </c>
      <c r="D9" s="34">
        <f>Бензин!D9*1.49+ДизТопливо!D9*1.45+Мазут!D9*1.37+СжижГаз!D9*1.57</f>
        <v>0</v>
      </c>
      <c r="E9" s="34">
        <f>Бензин!E9*1.49+ДизТопливо!E9*1.45+Мазут!E9*1.37+СжижГаз!E9*1.57</f>
        <v>0</v>
      </c>
      <c r="F9" s="34">
        <f>Бензин!F9*1.49+ДизТопливо!F9*1.45+Мазут!F9*1.37+СжижГаз!F9*1.57</f>
        <v>0</v>
      </c>
      <c r="G9" s="34">
        <f>Бензин!G9*1.49+ДизТопливо!G9*1.45+Мазут!G9*1.37+СжижГаз!G9*1.57</f>
        <v>0</v>
      </c>
      <c r="H9" s="34">
        <f>Бензин!H9*1.49+ДизТопливо!H9*1.45+Мазут!H9*1.37+СжижГаз!H9*1.57</f>
        <v>0</v>
      </c>
      <c r="I9" s="34">
        <f>Бензин!I9*1.49+ДизТопливо!I9*1.45+Мазут!I9*1.37+СжижГаз!I9*1.57</f>
        <v>0</v>
      </c>
      <c r="J9" s="34">
        <f>Бензин!J9*1.49+ДизТопливо!J9*1.45+Мазут!J9*1.37+СжижГаз!J9*1.57</f>
        <v>0</v>
      </c>
      <c r="K9" s="34">
        <f>Бензин!K9*1.49+ДизТопливо!K9*1.45+Мазут!K9*1.37+СжижГаз!K9*1.57</f>
        <v>0</v>
      </c>
    </row>
    <row r="10" spans="1:11" x14ac:dyDescent="0.25">
      <c r="A10" s="18" t="s">
        <v>57</v>
      </c>
      <c r="B10" s="19" t="s">
        <v>22</v>
      </c>
      <c r="C10" s="36">
        <f t="shared" ref="C10:K10" si="2">SUM(C11:C13)</f>
        <v>-1578.9250000000002</v>
      </c>
      <c r="D10" s="36">
        <f t="shared" si="2"/>
        <v>-1578.9250000000002</v>
      </c>
      <c r="E10" s="36">
        <f t="shared" si="2"/>
        <v>-1342.6000000000001</v>
      </c>
      <c r="F10" s="36">
        <f t="shared" si="2"/>
        <v>0</v>
      </c>
      <c r="G10" s="36">
        <f t="shared" si="2"/>
        <v>0</v>
      </c>
      <c r="H10" s="36">
        <f t="shared" si="2"/>
        <v>0</v>
      </c>
      <c r="I10" s="36">
        <f t="shared" si="2"/>
        <v>0</v>
      </c>
      <c r="J10" s="36">
        <f t="shared" si="2"/>
        <v>0</v>
      </c>
      <c r="K10" s="36">
        <f t="shared" si="2"/>
        <v>0</v>
      </c>
    </row>
    <row r="11" spans="1:11" x14ac:dyDescent="0.25">
      <c r="A11" s="20" t="s">
        <v>30</v>
      </c>
      <c r="B11" s="4" t="s">
        <v>31</v>
      </c>
      <c r="C11" s="41">
        <f>Бензин!C11*1.49+ДизТопливо!C11*1.45+Мазут!C11*1.37+СжижГаз!C11*1.57</f>
        <v>0</v>
      </c>
      <c r="D11" s="41">
        <f>Бензин!D11*1.49+ДизТопливо!D11*1.45+Мазут!D11*1.37+СжижГаз!D11*1.57</f>
        <v>0</v>
      </c>
      <c r="E11" s="41">
        <f>Бензин!E11*1.49+ДизТопливо!E11*1.45+Мазут!E11*1.37+СжижГаз!E11*1.57</f>
        <v>0</v>
      </c>
      <c r="F11" s="41">
        <f>Бензин!F11*1.49+ДизТопливо!F11*1.45+Мазут!F11*1.37+СжижГаз!F11*1.57</f>
        <v>0</v>
      </c>
      <c r="G11" s="41">
        <f>Бензин!G11*1.49+ДизТопливо!G11*1.45+Мазут!G11*1.37+СжижГаз!G11*1.57</f>
        <v>0</v>
      </c>
      <c r="H11" s="41">
        <f>Бензин!H11*1.49+ДизТопливо!H11*1.45+Мазут!H11*1.37+СжижГаз!H11*1.57</f>
        <v>0</v>
      </c>
      <c r="I11" s="41">
        <f>Бензин!I11*1.49+ДизТопливо!I11*1.45+Мазут!I11*1.37+СжижГаз!I11*1.57</f>
        <v>0</v>
      </c>
      <c r="J11" s="41">
        <f>Бензин!J11*1.49+ДизТопливо!J11*1.45+Мазут!J11*1.37+СжижГаз!J11*1.57</f>
        <v>0</v>
      </c>
      <c r="K11" s="41">
        <f>Бензин!K11*1.49+ДизТопливо!K11*1.45+Мазут!K11*1.37+СжижГаз!K11*1.57</f>
        <v>0</v>
      </c>
    </row>
    <row r="12" spans="1:11" x14ac:dyDescent="0.25">
      <c r="A12" s="20" t="s">
        <v>32</v>
      </c>
      <c r="B12" s="4" t="s">
        <v>33</v>
      </c>
      <c r="C12" s="41">
        <f>Бензин!C12*1.49+ДизТопливо!C12*1.45+Мазут!C12*1.37+СжижГаз!C12*1.57</f>
        <v>-1578.9250000000002</v>
      </c>
      <c r="D12" s="41">
        <f>Бензин!D12*1.49+ДизТопливо!D12*1.45+Мазут!D12*1.37+СжижГаз!D12*1.57</f>
        <v>-1578.9250000000002</v>
      </c>
      <c r="E12" s="41">
        <f>Бензин!E12*1.49+ДизТопливо!E12*1.45+Мазут!E12*1.37+СжижГаз!E12*1.57</f>
        <v>-1342.6000000000001</v>
      </c>
      <c r="F12" s="41">
        <f>Бензин!F12*1.49+ДизТопливо!F12*1.45+Мазут!F12*1.37+СжижГаз!F12*1.57</f>
        <v>0</v>
      </c>
      <c r="G12" s="41">
        <f>Бензин!G12*1.49+ДизТопливо!G12*1.45+Мазут!G12*1.37+СжижГаз!G12*1.57</f>
        <v>0</v>
      </c>
      <c r="H12" s="41">
        <f>Бензин!H12*1.49+ДизТопливо!H12*1.45+Мазут!H12*1.37+СжижГаз!H12*1.57</f>
        <v>0</v>
      </c>
      <c r="I12" s="41">
        <f>Бензин!I12*1.49+ДизТопливо!I12*1.45+Мазут!I12*1.37+СжижГаз!I12*1.57</f>
        <v>0</v>
      </c>
      <c r="J12" s="41">
        <f>Бензин!J12*1.49+ДизТопливо!J12*1.45+Мазут!J12*1.37+СжижГаз!J12*1.57</f>
        <v>0</v>
      </c>
      <c r="K12" s="41">
        <f>Бензин!K12*1.49+ДизТопливо!K12*1.45+Мазут!K12*1.37+СжижГаз!K12*1.57</f>
        <v>0</v>
      </c>
    </row>
    <row r="13" spans="1:11" x14ac:dyDescent="0.25">
      <c r="A13" s="20" t="s">
        <v>34</v>
      </c>
      <c r="B13" s="4" t="s">
        <v>35</v>
      </c>
      <c r="C13" s="41">
        <f>Бензин!C13*1.49+ДизТопливо!C13*1.45+Мазут!C13*1.37+СжижГаз!C13*1.57</f>
        <v>0</v>
      </c>
      <c r="D13" s="41">
        <f>Бензин!D13*1.49+ДизТопливо!D13*1.45+Мазут!D13*1.37+СжижГаз!D13*1.57</f>
        <v>0</v>
      </c>
      <c r="E13" s="41">
        <f>Бензин!E13*1.49+ДизТопливо!E13*1.45+Мазут!E13*1.37+СжижГаз!E13*1.57</f>
        <v>0</v>
      </c>
      <c r="F13" s="41">
        <f>Бензин!F13*1.49+ДизТопливо!F13*1.45+Мазут!F13*1.37+СжижГаз!F13*1.57</f>
        <v>0</v>
      </c>
      <c r="G13" s="41">
        <f>Бензин!G13*1.49+ДизТопливо!G13*1.45+Мазут!G13*1.37+СжижГаз!G13*1.57</f>
        <v>0</v>
      </c>
      <c r="H13" s="41">
        <f>Бензин!H13*1.49+ДизТопливо!H13*1.45+Мазут!H13*1.37+СжижГаз!H13*1.57</f>
        <v>0</v>
      </c>
      <c r="I13" s="41">
        <f>Бензин!I13*1.49+ДизТопливо!I13*1.45+Мазут!I13*1.37+СжижГаз!I13*1.57</f>
        <v>0</v>
      </c>
      <c r="J13" s="41">
        <f>Бензин!J13*1.49+ДизТопливо!J13*1.45+Мазут!J13*1.37+СжижГаз!J13*1.57</f>
        <v>0</v>
      </c>
      <c r="K13" s="41">
        <f>Бензин!K13*1.49+ДизТопливо!K13*1.45+Мазут!K13*1.37+СжижГаз!K13*1.57</f>
        <v>0</v>
      </c>
    </row>
    <row r="14" spans="1:11" x14ac:dyDescent="0.25">
      <c r="A14" s="18" t="s">
        <v>67</v>
      </c>
      <c r="B14" s="19" t="s">
        <v>23</v>
      </c>
      <c r="C14" s="36">
        <f t="shared" ref="C14:K14" si="3">SUM(C15:C17)</f>
        <v>0</v>
      </c>
      <c r="D14" s="36">
        <f t="shared" si="3"/>
        <v>0</v>
      </c>
      <c r="E14" s="36">
        <f t="shared" si="3"/>
        <v>0</v>
      </c>
      <c r="F14" s="36">
        <f t="shared" si="3"/>
        <v>0</v>
      </c>
      <c r="G14" s="36">
        <f t="shared" si="3"/>
        <v>0</v>
      </c>
      <c r="H14" s="36">
        <f t="shared" si="3"/>
        <v>0</v>
      </c>
      <c r="I14" s="36">
        <f t="shared" si="3"/>
        <v>0</v>
      </c>
      <c r="J14" s="36">
        <f t="shared" si="3"/>
        <v>0</v>
      </c>
      <c r="K14" s="36">
        <f t="shared" si="3"/>
        <v>0</v>
      </c>
    </row>
    <row r="15" spans="1:11" x14ac:dyDescent="0.25">
      <c r="A15" s="20" t="s">
        <v>68</v>
      </c>
      <c r="B15" s="4" t="s">
        <v>36</v>
      </c>
      <c r="C15" s="41">
        <f>Бензин!C15*1.49+ДизТопливо!C15*1.45+Мазут!C15*1.37+СжижГаз!C15*1.57</f>
        <v>0</v>
      </c>
      <c r="D15" s="41">
        <f>Бензин!D15*1.49+ДизТопливо!D15*1.45+Мазут!D15*1.37+СжижГаз!D15*1.57</f>
        <v>0</v>
      </c>
      <c r="E15" s="41">
        <f>Бензин!E15*1.49+ДизТопливо!E15*1.45+Мазут!E15*1.37+СжижГаз!E15*1.57</f>
        <v>0</v>
      </c>
      <c r="F15" s="41">
        <f>Бензин!F15*1.49+ДизТопливо!F15*1.45+Мазут!F15*1.37+СжижГаз!F15*1.57</f>
        <v>0</v>
      </c>
      <c r="G15" s="41">
        <f>Бензин!G15*1.49+ДизТопливо!G15*1.45+Мазут!G15*1.37+СжижГаз!G15*1.57</f>
        <v>0</v>
      </c>
      <c r="H15" s="41">
        <f>Бензин!H15*1.49+ДизТопливо!H15*1.45+Мазут!H15*1.37+СжижГаз!H15*1.57</f>
        <v>0</v>
      </c>
      <c r="I15" s="41">
        <f>Бензин!I15*1.49+ДизТопливо!I15*1.45+Мазут!I15*1.37+СжижГаз!I15*1.57</f>
        <v>0</v>
      </c>
      <c r="J15" s="41">
        <f>Бензин!J15*1.49+ДизТопливо!J15*1.45+Мазут!J15*1.37+СжижГаз!J15*1.57</f>
        <v>0</v>
      </c>
      <c r="K15" s="41">
        <f>Бензин!K15*1.49+ДизТопливо!K15*1.45+Мазут!K15*1.37+СжижГаз!K15*1.57</f>
        <v>0</v>
      </c>
    </row>
    <row r="16" spans="1:11" x14ac:dyDescent="0.25">
      <c r="A16" s="20" t="s">
        <v>37</v>
      </c>
      <c r="B16" s="4" t="s">
        <v>38</v>
      </c>
      <c r="C16" s="41">
        <f>Бензин!C16*1.49+ДизТопливо!C16*1.45+Мазут!C16*1.37+СжижГаз!C16*1.57</f>
        <v>0</v>
      </c>
      <c r="D16" s="41">
        <f>Бензин!D16*1.49+ДизТопливо!D16*1.45+Мазут!D16*1.37+СжижГаз!D16*1.57</f>
        <v>0</v>
      </c>
      <c r="E16" s="41">
        <f>Бензин!E16*1.49+ДизТопливо!E16*1.45+Мазут!E16*1.37+СжижГаз!E16*1.57</f>
        <v>0</v>
      </c>
      <c r="F16" s="41">
        <f>Бензин!F16*1.49+ДизТопливо!F16*1.45+Мазут!F16*1.37+СжижГаз!F16*1.57</f>
        <v>0</v>
      </c>
      <c r="G16" s="41">
        <f>Бензин!G16*1.49+ДизТопливо!G16*1.45+Мазут!G16*1.37+СжижГаз!G16*1.57</f>
        <v>0</v>
      </c>
      <c r="H16" s="41">
        <f>Бензин!H16*1.49+ДизТопливо!H16*1.45+Мазут!H16*1.37+СжижГаз!H16*1.57</f>
        <v>0</v>
      </c>
      <c r="I16" s="41">
        <f>Бензин!I16*1.49+ДизТопливо!I16*1.45+Мазут!I16*1.37+СжижГаз!I16*1.57</f>
        <v>0</v>
      </c>
      <c r="J16" s="41">
        <f>Бензин!J16*1.49+ДизТопливо!J16*1.45+Мазут!J16*1.37+СжижГаз!J16*1.57</f>
        <v>0</v>
      </c>
      <c r="K16" s="41">
        <f>Бензин!K16*1.49+ДизТопливо!K16*1.45+Мазут!K16*1.37+СжижГаз!K16*1.57</f>
        <v>0</v>
      </c>
    </row>
    <row r="17" spans="1:11" x14ac:dyDescent="0.25">
      <c r="A17" s="20" t="s">
        <v>39</v>
      </c>
      <c r="B17" s="4" t="s">
        <v>40</v>
      </c>
      <c r="C17" s="41">
        <f>Бензин!C17*1.49+ДизТопливо!C17*1.45+Мазут!C17*1.37+СжижГаз!C17*1.57</f>
        <v>0</v>
      </c>
      <c r="D17" s="41">
        <f>Бензин!D17*1.49+ДизТопливо!D17*1.45+Мазут!D17*1.37+СжижГаз!D17*1.57</f>
        <v>0</v>
      </c>
      <c r="E17" s="41">
        <f>Бензин!E17*1.49+ДизТопливо!E17*1.45+Мазут!E17*1.37+СжижГаз!E17*1.57</f>
        <v>0</v>
      </c>
      <c r="F17" s="41">
        <f>Бензин!F17*1.49+ДизТопливо!F17*1.45+Мазут!F17*1.37+СжижГаз!F17*1.57</f>
        <v>0</v>
      </c>
      <c r="G17" s="41">
        <f>Бензин!G17*1.49+ДизТопливо!G17*1.45+Мазут!G17*1.37+СжижГаз!G17*1.57</f>
        <v>0</v>
      </c>
      <c r="H17" s="41">
        <f>Бензин!H17*1.49+ДизТопливо!H17*1.45+Мазут!H17*1.37+СжижГаз!H17*1.57</f>
        <v>0</v>
      </c>
      <c r="I17" s="41">
        <f>Бензин!I17*1.49+ДизТопливо!I17*1.45+Мазут!I17*1.37+СжижГаз!I17*1.57</f>
        <v>0</v>
      </c>
      <c r="J17" s="41">
        <f>Бензин!J17*1.49+ДизТопливо!J17*1.45+Мазут!J17*1.37+СжижГаз!J17*1.57</f>
        <v>0</v>
      </c>
      <c r="K17" s="41">
        <f>Бензин!K17*1.49+ДизТопливо!K17*1.45+Мазут!K17*1.37+СжижГаз!K17*1.57</f>
        <v>0</v>
      </c>
    </row>
    <row r="18" spans="1:11" s="5" customFormat="1" x14ac:dyDescent="0.25">
      <c r="A18" s="14" t="s">
        <v>41</v>
      </c>
      <c r="B18" s="15" t="s">
        <v>24</v>
      </c>
      <c r="C18" s="32">
        <f>Бензин!C18*1.49+ДизТопливо!C18*1.45+Мазут!C18*1.37+СжижГаз!C18*1.57</f>
        <v>0</v>
      </c>
      <c r="D18" s="32">
        <f>Бензин!D18*1.49+ДизТопливо!D18*1.45+Мазут!D18*1.37+СжижГаз!D18*1.57</f>
        <v>0</v>
      </c>
      <c r="E18" s="32">
        <f>Бензин!E18*1.49+ДизТопливо!E18*1.45+Мазут!E18*1.37+СжижГаз!E18*1.57</f>
        <v>0</v>
      </c>
      <c r="F18" s="32">
        <f>Бензин!F18*1.49+ДизТопливо!F18*1.45+Мазут!F18*1.37+СжижГаз!F18*1.57</f>
        <v>0</v>
      </c>
      <c r="G18" s="32">
        <f>Бензин!G18*1.49+ДизТопливо!G18*1.45+Мазут!G18*1.37+СжижГаз!G18*1.57</f>
        <v>0</v>
      </c>
      <c r="H18" s="32">
        <f>Бензин!H18*1.49+ДизТопливо!H18*1.45+Мазут!H18*1.37+СжижГаз!H18*1.57</f>
        <v>0</v>
      </c>
      <c r="I18" s="32">
        <f>Бензин!I18*1.49+ДизТопливо!I18*1.45+Мазут!I18*1.37+СжижГаз!I18*1.57</f>
        <v>0</v>
      </c>
      <c r="J18" s="32">
        <f>Бензин!J18*1.49+ДизТопливо!J18*1.45+Мазут!J18*1.37+СжижГаз!J18*1.57</f>
        <v>0</v>
      </c>
      <c r="K18" s="32">
        <f>Бензин!K18*1.49+ДизТопливо!K18*1.45+Мазут!K18*1.37+СжижГаз!K18*1.57</f>
        <v>0</v>
      </c>
    </row>
    <row r="19" spans="1:11" s="5" customFormat="1" x14ac:dyDescent="0.25">
      <c r="A19" s="21" t="s">
        <v>42</v>
      </c>
      <c r="B19" s="22" t="s">
        <v>43</v>
      </c>
      <c r="C19" s="37">
        <f>Бензин!C19*1.49+ДизТопливо!C19*1.45+Мазут!C19*1.37+СжижГаз!C19*1.57</f>
        <v>0</v>
      </c>
      <c r="D19" s="37">
        <f>Бензин!D19*1.49+ДизТопливо!D19*1.45+Мазут!D19*1.37+СжижГаз!D19*1.57</f>
        <v>0</v>
      </c>
      <c r="E19" s="37">
        <f>Бензин!E19*1.49+ДизТопливо!E19*1.45+Мазут!E19*1.37+СжижГаз!E19*1.57</f>
        <v>0</v>
      </c>
      <c r="F19" s="37">
        <f>Бензин!F19*1.49+ДизТопливо!F19*1.45+Мазут!F19*1.37+СжижГаз!F19*1.57</f>
        <v>0</v>
      </c>
      <c r="G19" s="37">
        <f>Бензин!G19*1.49+ДизТопливо!G19*1.45+Мазут!G19*1.37+СжижГаз!G19*1.57</f>
        <v>0</v>
      </c>
      <c r="H19" s="37">
        <f>Бензин!H19*1.49+ДизТопливо!H19*1.45+Мазут!H19*1.37+СжижГаз!H19*1.57</f>
        <v>0</v>
      </c>
      <c r="I19" s="37">
        <f>Бензин!I19*1.49+ДизТопливо!I19*1.45+Мазут!I19*1.37+СжижГаз!I19*1.57</f>
        <v>0</v>
      </c>
      <c r="J19" s="37">
        <f>Бензин!J19*1.49+ДизТопливо!J19*1.45+Мазут!J19*1.37+СжижГаз!J19*1.57</f>
        <v>0</v>
      </c>
      <c r="K19" s="37">
        <f>Бензин!K19*1.49+ДизТопливо!K19*1.45+Мазут!K19*1.37+СжижГаз!K19*1.57</f>
        <v>0</v>
      </c>
    </row>
    <row r="20" spans="1:11" s="5" customFormat="1" x14ac:dyDescent="0.25">
      <c r="A20" s="14" t="s">
        <v>44</v>
      </c>
      <c r="B20" s="15" t="s">
        <v>45</v>
      </c>
      <c r="C20" s="32">
        <f>C21+C22+C26+C27+C32+C33+C34+C35</f>
        <v>6197.69</v>
      </c>
      <c r="D20" s="32">
        <f t="shared" ref="D20:K20" si="4">D21+D22+D26+D27+D32+D33+D34+D35</f>
        <v>6263.0429999999997</v>
      </c>
      <c r="E20" s="32">
        <f t="shared" si="4"/>
        <v>6304.29</v>
      </c>
      <c r="F20" s="32">
        <f t="shared" si="4"/>
        <v>6370.0010000000002</v>
      </c>
      <c r="G20" s="32">
        <f t="shared" si="4"/>
        <v>6386.6269999999995</v>
      </c>
      <c r="H20" s="32">
        <f t="shared" si="4"/>
        <v>6468.963999999999</v>
      </c>
      <c r="I20" s="32">
        <f t="shared" si="4"/>
        <v>6523.9089999999997</v>
      </c>
      <c r="J20" s="32">
        <f t="shared" si="4"/>
        <v>6578.8540000000003</v>
      </c>
      <c r="K20" s="32">
        <f t="shared" si="4"/>
        <v>6688.2769999999991</v>
      </c>
    </row>
    <row r="21" spans="1:11" s="5" customFormat="1" x14ac:dyDescent="0.25">
      <c r="A21" s="6" t="s">
        <v>50</v>
      </c>
      <c r="B21" s="4" t="s">
        <v>58</v>
      </c>
      <c r="C21" s="42">
        <f>Бензин!C21*1.49+ДизТопливо!C21*1.45+Мазут!C21*1.37+СжижГаз!C21*1.57</f>
        <v>0</v>
      </c>
      <c r="D21" s="42">
        <f>Бензин!D21*1.49+ДизТопливо!D21*1.45+Мазут!D21*1.37+СжижГаз!D21*1.57</f>
        <v>0</v>
      </c>
      <c r="E21" s="42">
        <f>Бензин!E21*1.49+ДизТопливо!E21*1.45+Мазут!E21*1.37+СжижГаз!E21*1.57</f>
        <v>0</v>
      </c>
      <c r="F21" s="42">
        <f>Бензин!F21*1.49+ДизТопливо!F21*1.45+Мазут!F21*1.37+СжижГаз!F21*1.57</f>
        <v>0</v>
      </c>
      <c r="G21" s="42">
        <f>Бензин!G21*1.49+ДизТопливо!G21*1.45+Мазут!G21*1.37+СжижГаз!G21*1.57</f>
        <v>0</v>
      </c>
      <c r="H21" s="42">
        <f>Бензин!H21*1.49+ДизТопливо!H21*1.45+Мазут!H21*1.37+СжижГаз!H21*1.57</f>
        <v>0</v>
      </c>
      <c r="I21" s="42">
        <f>Бензин!I21*1.49+ДизТопливо!I21*1.45+Мазут!I21*1.37+СжижГаз!I21*1.57</f>
        <v>0</v>
      </c>
      <c r="J21" s="42">
        <f>Бензин!J21*1.49+ДизТопливо!J21*1.45+Мазут!J21*1.37+СжижГаз!J21*1.57</f>
        <v>0</v>
      </c>
      <c r="K21" s="42">
        <f>Бензин!K21*1.49+ДизТопливо!K21*1.45+Мазут!K21*1.37+СжижГаз!K21*1.57</f>
        <v>0</v>
      </c>
    </row>
    <row r="22" spans="1:11" s="5" customFormat="1" x14ac:dyDescent="0.25">
      <c r="A22" s="6" t="s">
        <v>51</v>
      </c>
      <c r="B22" s="4" t="s">
        <v>46</v>
      </c>
      <c r="C22" s="42">
        <f t="shared" ref="C22:K22" si="5">SUM(C23:C25)</f>
        <v>0</v>
      </c>
      <c r="D22" s="42">
        <f t="shared" si="5"/>
        <v>0</v>
      </c>
      <c r="E22" s="42">
        <f t="shared" si="5"/>
        <v>0</v>
      </c>
      <c r="F22" s="42">
        <f t="shared" si="5"/>
        <v>0</v>
      </c>
      <c r="G22" s="42">
        <f t="shared" si="5"/>
        <v>0</v>
      </c>
      <c r="H22" s="42">
        <f t="shared" si="5"/>
        <v>0</v>
      </c>
      <c r="I22" s="42">
        <f t="shared" si="5"/>
        <v>0</v>
      </c>
      <c r="J22" s="42">
        <f t="shared" si="5"/>
        <v>0</v>
      </c>
      <c r="K22" s="42">
        <f t="shared" si="5"/>
        <v>0</v>
      </c>
    </row>
    <row r="23" spans="1:11" s="5" customFormat="1" x14ac:dyDescent="0.25">
      <c r="A23" s="44" t="s">
        <v>108</v>
      </c>
      <c r="B23" s="45" t="s">
        <v>66</v>
      </c>
      <c r="C23" s="42">
        <f>Бензин!C23*1.49+ДизТопливо!C23*1.45+Мазут!C23*1.37+СжижГаз!C23*1.57</f>
        <v>0</v>
      </c>
      <c r="D23" s="42">
        <f>Бензин!D23*1.49+ДизТопливо!D23*1.45+Мазут!D23*1.37+СжижГаз!D23*1.57</f>
        <v>0</v>
      </c>
      <c r="E23" s="42">
        <f>Бензин!E23*1.49+ДизТопливо!E23*1.45+Мазут!E23*1.37+СжижГаз!E23*1.57</f>
        <v>0</v>
      </c>
      <c r="F23" s="42">
        <f>Бензин!F23*1.49+ДизТопливо!F23*1.45+Мазут!F23*1.37+СжижГаз!F23*1.57</f>
        <v>0</v>
      </c>
      <c r="G23" s="42">
        <f>Бензин!G23*1.49+ДизТопливо!G23*1.45+Мазут!G23*1.37+СжижГаз!G23*1.57</f>
        <v>0</v>
      </c>
      <c r="H23" s="42">
        <f>Бензин!H23*1.49+ДизТопливо!H23*1.45+Мазут!H23*1.37+СжижГаз!H23*1.57</f>
        <v>0</v>
      </c>
      <c r="I23" s="42">
        <f>Бензин!I23*1.49+ДизТопливо!I23*1.45+Мазут!I23*1.37+СжижГаз!I23*1.57</f>
        <v>0</v>
      </c>
      <c r="J23" s="42">
        <f>Бензин!J23*1.49+ДизТопливо!J23*1.45+Мазут!J23*1.37+СжижГаз!J23*1.57</f>
        <v>0</v>
      </c>
      <c r="K23" s="42">
        <f>Бензин!K23*1.49+ДизТопливо!K23*1.45+Мазут!K23*1.37+СжижГаз!K23*1.57</f>
        <v>0</v>
      </c>
    </row>
    <row r="24" spans="1:11" s="5" customFormat="1" x14ac:dyDescent="0.25">
      <c r="A24" s="44" t="s">
        <v>109</v>
      </c>
      <c r="B24" s="45" t="s">
        <v>70</v>
      </c>
      <c r="C24" s="42">
        <f>Бензин!C24*1.49+ДизТопливо!C24*1.45+Мазут!C24*1.37+СжижГаз!C24*1.57</f>
        <v>0</v>
      </c>
      <c r="D24" s="42">
        <f>Бензин!D24*1.49+ДизТопливо!D24*1.45+Мазут!D24*1.37+СжижГаз!D24*1.57</f>
        <v>0</v>
      </c>
      <c r="E24" s="42">
        <f>Бензин!E24*1.49+ДизТопливо!E24*1.45+Мазут!E24*1.37+СжижГаз!E24*1.57</f>
        <v>0</v>
      </c>
      <c r="F24" s="42">
        <f>Бензин!F24*1.49+ДизТопливо!F24*1.45+Мазут!F24*1.37+СжижГаз!F24*1.57</f>
        <v>0</v>
      </c>
      <c r="G24" s="42">
        <f>Бензин!G24*1.49+ДизТопливо!G24*1.45+Мазут!G24*1.37+СжижГаз!G24*1.57</f>
        <v>0</v>
      </c>
      <c r="H24" s="42">
        <f>Бензин!H24*1.49+ДизТопливо!H24*1.45+Мазут!H24*1.37+СжижГаз!H24*1.57</f>
        <v>0</v>
      </c>
      <c r="I24" s="42">
        <f>Бензин!I24*1.49+ДизТопливо!I24*1.45+Мазут!I24*1.37+СжижГаз!I24*1.57</f>
        <v>0</v>
      </c>
      <c r="J24" s="42">
        <f>Бензин!J24*1.49+ДизТопливо!J24*1.45+Мазут!J24*1.37+СжижГаз!J24*1.57</f>
        <v>0</v>
      </c>
      <c r="K24" s="42">
        <f>Бензин!K24*1.49+ДизТопливо!K24*1.45+Мазут!K24*1.37+СжижГаз!K24*1.57</f>
        <v>0</v>
      </c>
    </row>
    <row r="25" spans="1:11" s="5" customFormat="1" x14ac:dyDescent="0.25">
      <c r="A25" s="44" t="s">
        <v>73</v>
      </c>
      <c r="B25" s="45" t="s">
        <v>71</v>
      </c>
      <c r="C25" s="42">
        <f>Бензин!C25*1.49+ДизТопливо!C25*1.45+Мазут!C25*1.37+СжижГаз!C25*1.57</f>
        <v>0</v>
      </c>
      <c r="D25" s="42">
        <f>Бензин!D25*1.49+ДизТопливо!D25*1.45+Мазут!D25*1.37+СжижГаз!D25*1.57</f>
        <v>0</v>
      </c>
      <c r="E25" s="42">
        <f>Бензин!E25*1.49+ДизТопливо!E25*1.45+Мазут!E25*1.37+СжижГаз!E25*1.57</f>
        <v>0</v>
      </c>
      <c r="F25" s="42">
        <f>Бензин!F25*1.49+ДизТопливо!F25*1.45+Мазут!F25*1.37+СжижГаз!F25*1.57</f>
        <v>0</v>
      </c>
      <c r="G25" s="42">
        <f>Бензин!G25*1.49+ДизТопливо!G25*1.45+Мазут!G25*1.37+СжижГаз!G25*1.57</f>
        <v>0</v>
      </c>
      <c r="H25" s="42">
        <f>Бензин!H25*1.49+ДизТопливо!H25*1.45+Мазут!H25*1.37+СжижГаз!H25*1.57</f>
        <v>0</v>
      </c>
      <c r="I25" s="42">
        <f>Бензин!I25*1.49+ДизТопливо!I25*1.45+Мазут!I25*1.37+СжижГаз!I25*1.57</f>
        <v>0</v>
      </c>
      <c r="J25" s="42">
        <f>Бензин!J25*1.49+ДизТопливо!J25*1.45+Мазут!J25*1.37+СжижГаз!J25*1.57</f>
        <v>0</v>
      </c>
      <c r="K25" s="42">
        <f>Бензин!K25*1.49+ДизТопливо!K25*1.45+Мазут!K25*1.37+СжижГаз!K25*1.57</f>
        <v>0</v>
      </c>
    </row>
    <row r="26" spans="1:11" s="5" customFormat="1" x14ac:dyDescent="0.25">
      <c r="A26" s="6" t="s">
        <v>3</v>
      </c>
      <c r="B26" s="4" t="s">
        <v>59</v>
      </c>
      <c r="C26" s="42">
        <f>Бензин!C26*1.49+ДизТопливо!C26*1.45+Мазут!C26*1.37+СжижГаз!C26*1.57</f>
        <v>0</v>
      </c>
      <c r="D26" s="42">
        <f>Бензин!D26*1.49+ДизТопливо!D26*1.45+Мазут!D26*1.37+СжижГаз!D26*1.57</f>
        <v>0</v>
      </c>
      <c r="E26" s="42">
        <f>Бензин!E26*1.49+ДизТопливо!E26*1.45+Мазут!E26*1.37+СжижГаз!E26*1.57</f>
        <v>0</v>
      </c>
      <c r="F26" s="42">
        <f>Бензин!F26*1.49+ДизТопливо!F26*1.45+Мазут!F26*1.37+СжижГаз!F26*1.57</f>
        <v>0</v>
      </c>
      <c r="G26" s="42">
        <f>Бензин!G26*1.49+ДизТопливо!G26*1.45+Мазут!G26*1.37+СжижГаз!G26*1.57</f>
        <v>0</v>
      </c>
      <c r="H26" s="42">
        <f>Бензин!H26*1.49+ДизТопливо!H26*1.45+Мазут!H26*1.37+СжижГаз!H26*1.57</f>
        <v>0</v>
      </c>
      <c r="I26" s="42">
        <f>Бензин!I26*1.49+ДизТопливо!I26*1.45+Мазут!I26*1.37+СжижГаз!I26*1.57</f>
        <v>0</v>
      </c>
      <c r="J26" s="42">
        <f>Бензин!J26*1.49+ДизТопливо!J26*1.45+Мазут!J26*1.37+СжижГаз!J26*1.57</f>
        <v>0</v>
      </c>
      <c r="K26" s="42">
        <f>Бензин!K26*1.49+ДизТопливо!K26*1.45+Мазут!K26*1.37+СжижГаз!K26*1.57</f>
        <v>0</v>
      </c>
    </row>
    <row r="27" spans="1:11" s="5" customFormat="1" x14ac:dyDescent="0.25">
      <c r="A27" s="6" t="s">
        <v>47</v>
      </c>
      <c r="B27" s="4" t="s">
        <v>48</v>
      </c>
      <c r="C27" s="42">
        <f t="shared" ref="C27:K27" si="6">C28+C29+C30+C31</f>
        <v>4743.6949999999997</v>
      </c>
      <c r="D27" s="42">
        <f t="shared" si="6"/>
        <v>4793.107</v>
      </c>
      <c r="E27" s="42">
        <f t="shared" si="6"/>
        <v>4824.5429999999997</v>
      </c>
      <c r="F27" s="42">
        <f t="shared" si="6"/>
        <v>4874.8969999999999</v>
      </c>
      <c r="G27" s="42">
        <f t="shared" si="6"/>
        <v>4887.5599999999995</v>
      </c>
      <c r="H27" s="42">
        <f t="shared" si="6"/>
        <v>4950.5769999999993</v>
      </c>
      <c r="I27" s="42">
        <f t="shared" si="6"/>
        <v>4992.4889999999996</v>
      </c>
      <c r="J27" s="42">
        <f t="shared" si="6"/>
        <v>5034.4009999999998</v>
      </c>
      <c r="K27" s="42">
        <f t="shared" si="6"/>
        <v>5118.3739999999998</v>
      </c>
    </row>
    <row r="28" spans="1:11" s="5" customFormat="1" x14ac:dyDescent="0.25">
      <c r="A28" s="20" t="s">
        <v>53</v>
      </c>
      <c r="B28" s="4" t="s">
        <v>60</v>
      </c>
      <c r="C28" s="42">
        <f>Бензин!C28*1.49+ДизТопливо!C28*1.45+Мазут!C28*1.37+СжижГаз!C28*1.57</f>
        <v>0</v>
      </c>
      <c r="D28" s="42">
        <f>Бензин!D28*1.49+ДизТопливо!D28*1.45+Мазут!D28*1.37+СжижГаз!D28*1.57</f>
        <v>0</v>
      </c>
      <c r="E28" s="42">
        <f>Бензин!E28*1.49+ДизТопливо!E28*1.45+Мазут!E28*1.37+СжижГаз!E28*1.57</f>
        <v>0</v>
      </c>
      <c r="F28" s="42">
        <f>Бензин!F28*1.49+ДизТопливо!F28*1.45+Мазут!F28*1.37+СжижГаз!F28*1.57</f>
        <v>0</v>
      </c>
      <c r="G28" s="42">
        <f>Бензин!G28*1.49+ДизТопливо!G28*1.45+Мазут!G28*1.37+СжижГаз!G28*1.57</f>
        <v>0</v>
      </c>
      <c r="H28" s="42">
        <f>Бензин!H28*1.49+ДизТопливо!H28*1.45+Мазут!H28*1.37+СжижГаз!H28*1.57</f>
        <v>0</v>
      </c>
      <c r="I28" s="42">
        <f>Бензин!I28*1.49+ДизТопливо!I28*1.45+Мазут!I28*1.37+СжижГаз!I28*1.57</f>
        <v>0</v>
      </c>
      <c r="J28" s="42">
        <f>Бензин!J28*1.49+ДизТопливо!J28*1.45+Мазут!J28*1.37+СжижГаз!J28*1.57</f>
        <v>0</v>
      </c>
      <c r="K28" s="42">
        <f>Бензин!K28*1.49+ДизТопливо!K28*1.45+Мазут!K28*1.37+СжижГаз!K28*1.57</f>
        <v>0</v>
      </c>
    </row>
    <row r="29" spans="1:11" s="5" customFormat="1" x14ac:dyDescent="0.25">
      <c r="A29" s="20" t="s">
        <v>52</v>
      </c>
      <c r="B29" s="4" t="s">
        <v>61</v>
      </c>
      <c r="C29" s="42">
        <f>Бензин!C29*1.49+ДизТопливо!C29*1.45+Мазут!C29*1.37+СжижГаз!C29*1.57</f>
        <v>0</v>
      </c>
      <c r="D29" s="42">
        <f>Бензин!D29*1.49+ДизТопливо!D29*1.45+Мазут!D29*1.37+СжижГаз!D29*1.57</f>
        <v>0</v>
      </c>
      <c r="E29" s="42">
        <f>Бензин!E29*1.49+ДизТопливо!E29*1.45+Мазут!E29*1.37+СжижГаз!E29*1.57</f>
        <v>0</v>
      </c>
      <c r="F29" s="42">
        <f>Бензин!F29*1.49+ДизТопливо!F29*1.45+Мазут!F29*1.37+СжижГаз!F29*1.57</f>
        <v>0</v>
      </c>
      <c r="G29" s="42">
        <f>Бензин!G29*1.49+ДизТопливо!G29*1.45+Мазут!G29*1.37+СжижГаз!G29*1.57</f>
        <v>0</v>
      </c>
      <c r="H29" s="42">
        <f>Бензин!H29*1.49+ДизТопливо!H29*1.45+Мазут!H29*1.37+СжижГаз!H29*1.57</f>
        <v>0</v>
      </c>
      <c r="I29" s="42">
        <f>Бензин!I29*1.49+ДизТопливо!I29*1.45+Мазут!I29*1.37+СжижГаз!I29*1.57</f>
        <v>0</v>
      </c>
      <c r="J29" s="42">
        <f>Бензин!J29*1.49+ДизТопливо!J29*1.45+Мазут!J29*1.37+СжижГаз!J29*1.57</f>
        <v>0</v>
      </c>
      <c r="K29" s="42">
        <f>Бензин!K29*1.49+ДизТопливо!K29*1.45+Мазут!K29*1.37+СжижГаз!K29*1.57</f>
        <v>0</v>
      </c>
    </row>
    <row r="30" spans="1:11" s="5" customFormat="1" x14ac:dyDescent="0.25">
      <c r="A30" s="20" t="s">
        <v>54</v>
      </c>
      <c r="B30" s="4" t="s">
        <v>62</v>
      </c>
      <c r="C30" s="42">
        <f>Бензин!C30*1.49+ДизТопливо!C30*1.45+Мазут!C30*1.37+СжижГаз!C30*1.57</f>
        <v>4743.6949999999997</v>
      </c>
      <c r="D30" s="42">
        <f>Бензин!D30*1.49+ДизТопливо!D30*1.45+Мазут!D30*1.37+СжижГаз!D30*1.57</f>
        <v>4793.107</v>
      </c>
      <c r="E30" s="42">
        <f>Бензин!E30*1.49+ДизТопливо!E30*1.45+Мазут!E30*1.37+СжижГаз!E30*1.57</f>
        <v>4824.5429999999997</v>
      </c>
      <c r="F30" s="42">
        <f>Бензин!F30*1.49+ДизТопливо!F30*1.45+Мазут!F30*1.37+СжижГаз!F30*1.57</f>
        <v>4874.8969999999999</v>
      </c>
      <c r="G30" s="42">
        <f>Бензин!G30*1.49+ДизТопливо!G30*1.45+Мазут!G30*1.37+СжижГаз!G30*1.57</f>
        <v>4887.5599999999995</v>
      </c>
      <c r="H30" s="42">
        <f>Бензин!H30*1.49+ДизТопливо!H30*1.45+Мазут!H30*1.37+СжижГаз!H30*1.57</f>
        <v>4950.5769999999993</v>
      </c>
      <c r="I30" s="42">
        <f>Бензин!I30*1.49+ДизТопливо!I30*1.45+Мазут!I30*1.37+СжижГаз!I30*1.57</f>
        <v>4992.4889999999996</v>
      </c>
      <c r="J30" s="42">
        <f>Бензин!J30*1.49+ДизТопливо!J30*1.45+Мазут!J30*1.37+СжижГаз!J30*1.57</f>
        <v>5034.4009999999998</v>
      </c>
      <c r="K30" s="42">
        <f>Бензин!K30*1.49+ДизТопливо!K30*1.45+Мазут!K30*1.37+СжижГаз!K30*1.57</f>
        <v>5118.3739999999998</v>
      </c>
    </row>
    <row r="31" spans="1:11" s="5" customFormat="1" x14ac:dyDescent="0.25">
      <c r="A31" s="20" t="s">
        <v>55</v>
      </c>
      <c r="B31" s="4" t="s">
        <v>63</v>
      </c>
      <c r="C31" s="42">
        <f>Бензин!C31*1.49+ДизТопливо!C31*1.45+Мазут!C31*1.37+СжижГаз!C31*1.57</f>
        <v>0</v>
      </c>
      <c r="D31" s="42">
        <f>Бензин!D31*1.49+ДизТопливо!D31*1.45+Мазут!D31*1.37+СжижГаз!D31*1.57</f>
        <v>0</v>
      </c>
      <c r="E31" s="42">
        <f>Бензин!E31*1.49+ДизТопливо!E31*1.45+Мазут!E31*1.37+СжижГаз!E31*1.57</f>
        <v>0</v>
      </c>
      <c r="F31" s="42">
        <f>Бензин!F31*1.49+ДизТопливо!F31*1.45+Мазут!F31*1.37+СжижГаз!F31*1.57</f>
        <v>0</v>
      </c>
      <c r="G31" s="42">
        <f>Бензин!G31*1.49+ДизТопливо!G31*1.45+Мазут!G31*1.37+СжижГаз!G31*1.57</f>
        <v>0</v>
      </c>
      <c r="H31" s="42">
        <f>Бензин!H31*1.49+ДизТопливо!H31*1.45+Мазут!H31*1.37+СжижГаз!H31*1.57</f>
        <v>0</v>
      </c>
      <c r="I31" s="42">
        <f>Бензин!I31*1.49+ДизТопливо!I31*1.45+Мазут!I31*1.37+СжижГаз!I31*1.57</f>
        <v>0</v>
      </c>
      <c r="J31" s="42">
        <f>Бензин!J31*1.49+ДизТопливо!J31*1.45+Мазут!J31*1.37+СжижГаз!J31*1.57</f>
        <v>0</v>
      </c>
      <c r="K31" s="42">
        <f>Бензин!K31*1.49+ДизТопливо!K31*1.45+Мазут!K31*1.37+СжижГаз!K31*1.57</f>
        <v>0</v>
      </c>
    </row>
    <row r="32" spans="1:11" s="5" customFormat="1" x14ac:dyDescent="0.25">
      <c r="A32" s="6" t="s">
        <v>56</v>
      </c>
      <c r="B32" s="4" t="s">
        <v>64</v>
      </c>
      <c r="C32" s="42">
        <f>Бензин!C32*1.49+ДизТопливо!C32*1.45+Мазут!C32*1.37+СжижГаз!C32*1.57</f>
        <v>0</v>
      </c>
      <c r="D32" s="42">
        <f>Бензин!D32*1.49+ДизТопливо!D32*1.45+Мазут!D32*1.37+СжижГаз!D32*1.57</f>
        <v>0</v>
      </c>
      <c r="E32" s="42">
        <f>Бензин!E32*1.49+ДизТопливо!E32*1.45+Мазут!E32*1.37+СжижГаз!E32*1.57</f>
        <v>0</v>
      </c>
      <c r="F32" s="42">
        <f>Бензин!F32*1.49+ДизТопливо!F32*1.45+Мазут!F32*1.37+СжижГаз!F32*1.57</f>
        <v>0</v>
      </c>
      <c r="G32" s="42">
        <f>Бензин!G32*1.49+ДизТопливо!G32*1.45+Мазут!G32*1.37+СжижГаз!G32*1.57</f>
        <v>0</v>
      </c>
      <c r="H32" s="42">
        <f>Бензин!H32*1.49+ДизТопливо!H32*1.45+Мазут!H32*1.37+СжижГаз!H32*1.57</f>
        <v>0</v>
      </c>
      <c r="I32" s="42">
        <f>Бензин!I32*1.49+ДизТопливо!I32*1.45+Мазут!I32*1.37+СжижГаз!I32*1.57</f>
        <v>0</v>
      </c>
      <c r="J32" s="42">
        <f>Бензин!J32*1.49+ДизТопливо!J32*1.45+Мазут!J32*1.37+СжижГаз!J32*1.57</f>
        <v>0</v>
      </c>
      <c r="K32" s="42">
        <f>Бензин!K32*1.49+ДизТопливо!K32*1.45+Мазут!K32*1.37+СжижГаз!K32*1.57</f>
        <v>0</v>
      </c>
    </row>
    <row r="33" spans="1:11" s="5" customFormat="1" x14ac:dyDescent="0.25">
      <c r="A33" s="6" t="s">
        <v>1</v>
      </c>
      <c r="B33" s="4" t="s">
        <v>49</v>
      </c>
      <c r="C33" s="42">
        <f>Бензин!C33*1.49+ДизТопливо!C33*1.45+Мазут!C33*1.37+СжижГаз!C33*1.57</f>
        <v>1407.366</v>
      </c>
      <c r="D33" s="42">
        <f>Бензин!D33*1.49+ДизТопливо!D33*1.45+Мазут!D33*1.37+СжижГаз!D33*1.57</f>
        <v>1422.8359999999998</v>
      </c>
      <c r="E33" s="42">
        <f>Бензин!E33*1.49+ДизТопливо!E33*1.45+Мазут!E33*1.37+СжижГаз!E33*1.57</f>
        <v>1432.3330000000001</v>
      </c>
      <c r="F33" s="42">
        <f>Бензин!F33*1.49+ДизТопливо!F33*1.45+Мазут!F33*1.37+СжижГаз!F33*1.57</f>
        <v>1447.2190000000001</v>
      </c>
      <c r="G33" s="42">
        <f>Бензин!G33*1.49+ДизТопливо!G33*1.45+Мазут!G33*1.37+СжижГаз!G33*1.57</f>
        <v>1451.0250000000001</v>
      </c>
      <c r="H33" s="42">
        <f>Бензин!H33*1.49+ДизТопливо!H33*1.45+Мазут!H33*1.37+СжижГаз!H33*1.57</f>
        <v>1469.7169999999996</v>
      </c>
      <c r="I33" s="42">
        <f>Бензин!I33*1.49+ДизТопливо!I33*1.45+Мазут!I33*1.37+СжижГаз!I33*1.57</f>
        <v>1482.279</v>
      </c>
      <c r="J33" s="42">
        <f>Бензин!J33*1.49+ДизТопливо!J33*1.45+Мазут!J33*1.37+СжижГаз!J33*1.57</f>
        <v>1494.8410000000001</v>
      </c>
      <c r="K33" s="42">
        <f>Бензин!K33*1.49+ДизТопливо!K33*1.45+Мазут!K33*1.37+СжижГаз!K33*1.57</f>
        <v>1519.5059999999999</v>
      </c>
    </row>
    <row r="34" spans="1:11" s="5" customFormat="1" x14ac:dyDescent="0.25">
      <c r="A34" s="6" t="s">
        <v>110</v>
      </c>
      <c r="B34" s="4" t="s">
        <v>65</v>
      </c>
      <c r="C34" s="42">
        <f>Бензин!C34*1.49+ДизТопливо!C34*1.45+Мазут!C34*1.37+СжижГаз!C34*1.57</f>
        <v>46.628999999999998</v>
      </c>
      <c r="D34" s="42">
        <f>Бензин!D34*1.49+ДизТопливо!D34*1.45+Мазут!D34*1.37+СжижГаз!D34*1.57</f>
        <v>47.1</v>
      </c>
      <c r="E34" s="42">
        <f>Бензин!E34*1.49+ДизТопливо!E34*1.45+Мазут!E34*1.37+СжижГаз!E34*1.57</f>
        <v>47.414000000000001</v>
      </c>
      <c r="F34" s="42">
        <f>Бензин!F34*1.49+ДизТопливо!F34*1.45+Мазут!F34*1.37+СжижГаз!F34*1.57</f>
        <v>47.885000000000005</v>
      </c>
      <c r="G34" s="42">
        <f>Бензин!G34*1.49+ДизТопливо!G34*1.45+Мазут!G34*1.37+СжижГаз!G34*1.57</f>
        <v>48.042000000000002</v>
      </c>
      <c r="H34" s="42">
        <f>Бензин!H34*1.49+ДизТопливо!H34*1.45+Мазут!H34*1.37+СжижГаз!H34*1.57</f>
        <v>48.67</v>
      </c>
      <c r="I34" s="42">
        <f>Бензин!I34*1.49+ДизТопливо!I34*1.45+Мазут!I34*1.37+СжижГаз!I34*1.57</f>
        <v>49.141000000000005</v>
      </c>
      <c r="J34" s="42">
        <f>Бензин!J34*1.49+ДизТопливо!J34*1.45+Мазут!J34*1.37+СжижГаз!J34*1.57</f>
        <v>49.612000000000002</v>
      </c>
      <c r="K34" s="42">
        <f>Бензин!K34*1.49+ДизТопливо!K34*1.45+Мазут!K34*1.37+СжижГаз!K34*1.57</f>
        <v>50.397000000000006</v>
      </c>
    </row>
    <row r="35" spans="1:11" s="24" customFormat="1" ht="30" x14ac:dyDescent="0.25">
      <c r="A35" s="23" t="s">
        <v>69</v>
      </c>
      <c r="B35" s="26" t="s">
        <v>111</v>
      </c>
      <c r="C35" s="43">
        <f>Бензин!C35*1.49+ДизТопливо!C35*1.45+Мазут!C35*1.37+СжижГаз!C35*1.57</f>
        <v>0</v>
      </c>
      <c r="D35" s="43">
        <f>Бензин!D35*1.49+ДизТопливо!D35*1.45+Мазут!D35*1.37+СжижГаз!D35*1.57</f>
        <v>0</v>
      </c>
      <c r="E35" s="43">
        <f>Бензин!E35*1.49+ДизТопливо!E35*1.45+Мазут!E35*1.37+СжижГаз!E35*1.57</f>
        <v>0</v>
      </c>
      <c r="F35" s="43">
        <f>Бензин!F35*1.49+ДизТопливо!F35*1.45+Мазут!F35*1.37+СжижГаз!F35*1.57</f>
        <v>0</v>
      </c>
      <c r="G35" s="43">
        <f>Бензин!G35*1.49+ДизТопливо!G35*1.45+Мазут!G35*1.37+СжижГаз!G35*1.57</f>
        <v>0</v>
      </c>
      <c r="H35" s="43">
        <f>Бензин!H35*1.49+ДизТопливо!H35*1.45+Мазут!H35*1.37+СжижГаз!H35*1.57</f>
        <v>0</v>
      </c>
      <c r="I35" s="43">
        <f>Бензин!I35*1.49+ДизТопливо!I35*1.45+Мазут!I35*1.37+СжижГаз!I35*1.57</f>
        <v>0</v>
      </c>
      <c r="J35" s="43">
        <f>Бензин!J35*1.49+ДизТопливо!J35*1.45+Мазут!J35*1.37+СжижГаз!J35*1.57</f>
        <v>0</v>
      </c>
      <c r="K35" s="43">
        <f>Бензин!K35*1.49+ДизТопливо!K35*1.45+Мазут!K35*1.37+СжижГаз!K35*1.57</f>
        <v>0</v>
      </c>
    </row>
    <row r="36" spans="1:11" s="4" customFormat="1" x14ac:dyDescent="0.25">
      <c r="A36" s="3"/>
      <c r="C36" s="3"/>
      <c r="D36" s="3"/>
      <c r="E36" s="3"/>
      <c r="F36" s="3"/>
      <c r="G36" s="3"/>
      <c r="H36" s="3"/>
      <c r="I36" s="3"/>
      <c r="J36" s="3"/>
      <c r="K36" s="3"/>
    </row>
    <row r="37" spans="1:11" s="4" customFormat="1" x14ac:dyDescent="0.25">
      <c r="A37" s="3"/>
      <c r="C37" s="3"/>
      <c r="D37" s="3"/>
      <c r="E37" s="3"/>
      <c r="F37" s="3"/>
      <c r="G37" s="3"/>
      <c r="H37" s="3"/>
      <c r="I37" s="3"/>
      <c r="J37" s="3"/>
      <c r="K37" s="3"/>
    </row>
  </sheetData>
  <phoneticPr fontId="9" type="noConversion"/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2C763-9DED-4D12-BCE3-9C4EFA30A5B9}">
  <dimension ref="A1:K37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1" width="12.7109375" style="29" customWidth="1"/>
    <col min="12" max="16384" width="9.140625" style="3"/>
  </cols>
  <sheetData>
    <row r="1" spans="1:11" s="1" customFormat="1" ht="50.1" customHeight="1" x14ac:dyDescent="0.25">
      <c r="A1" s="9" t="s">
        <v>105</v>
      </c>
      <c r="B1" s="10" t="s">
        <v>4</v>
      </c>
      <c r="C1" s="39" t="s">
        <v>74</v>
      </c>
      <c r="D1" s="39" t="s">
        <v>75</v>
      </c>
      <c r="E1" s="39" t="s">
        <v>76</v>
      </c>
      <c r="F1" s="39" t="s">
        <v>77</v>
      </c>
      <c r="G1" s="39" t="s">
        <v>78</v>
      </c>
      <c r="H1" s="39" t="s">
        <v>79</v>
      </c>
      <c r="I1" s="39" t="s">
        <v>80</v>
      </c>
      <c r="J1" s="39" t="s">
        <v>81</v>
      </c>
      <c r="K1" s="39" t="s">
        <v>82</v>
      </c>
    </row>
    <row r="2" spans="1:11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</row>
    <row r="3" spans="1:11" x14ac:dyDescent="0.25">
      <c r="A3" s="7" t="s">
        <v>25</v>
      </c>
      <c r="B3" s="4" t="s">
        <v>15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</row>
    <row r="4" spans="1:11" x14ac:dyDescent="0.25">
      <c r="A4" s="7" t="s">
        <v>26</v>
      </c>
      <c r="B4" s="4" t="s">
        <v>16</v>
      </c>
      <c r="C4" s="30">
        <v>105878</v>
      </c>
      <c r="D4" s="30">
        <v>108224</v>
      </c>
      <c r="E4" s="30">
        <v>100219</v>
      </c>
      <c r="F4" s="30">
        <v>99201</v>
      </c>
      <c r="G4" s="30">
        <v>96456</v>
      </c>
      <c r="H4" s="30">
        <v>94242</v>
      </c>
      <c r="I4" s="30">
        <v>92104</v>
      </c>
      <c r="J4" s="30">
        <v>89271</v>
      </c>
      <c r="K4" s="30">
        <v>88246</v>
      </c>
    </row>
    <row r="5" spans="1:11" x14ac:dyDescent="0.25">
      <c r="A5" s="7" t="s">
        <v>27</v>
      </c>
      <c r="B5" s="4" t="s">
        <v>17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</row>
    <row r="6" spans="1:11" x14ac:dyDescent="0.25">
      <c r="A6" s="7" t="s">
        <v>2</v>
      </c>
      <c r="B6" s="4" t="s">
        <v>18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</row>
    <row r="7" spans="1:11" s="5" customFormat="1" x14ac:dyDescent="0.25">
      <c r="A7" s="14" t="s">
        <v>28</v>
      </c>
      <c r="B7" s="15" t="s">
        <v>19</v>
      </c>
      <c r="C7" s="32">
        <f t="shared" ref="C7:K7" si="0">C3+C4+C5+C6</f>
        <v>105878</v>
      </c>
      <c r="D7" s="32">
        <f t="shared" si="0"/>
        <v>108224</v>
      </c>
      <c r="E7" s="32">
        <f t="shared" si="0"/>
        <v>100219</v>
      </c>
      <c r="F7" s="32">
        <f t="shared" si="0"/>
        <v>99201</v>
      </c>
      <c r="G7" s="32">
        <f t="shared" si="0"/>
        <v>96456</v>
      </c>
      <c r="H7" s="32">
        <f t="shared" si="0"/>
        <v>94242</v>
      </c>
      <c r="I7" s="32">
        <f t="shared" si="0"/>
        <v>92104</v>
      </c>
      <c r="J7" s="32">
        <f t="shared" si="0"/>
        <v>89271</v>
      </c>
      <c r="K7" s="32">
        <f t="shared" si="0"/>
        <v>88246</v>
      </c>
    </row>
    <row r="8" spans="1:11" x14ac:dyDescent="0.25">
      <c r="A8" s="7" t="s">
        <v>0</v>
      </c>
      <c r="B8" s="4" t="s">
        <v>20</v>
      </c>
      <c r="C8" s="41">
        <f t="shared" ref="C8:K8" si="1">ROUND(C7+C9+C10+C14+C18+C19-C20,1)</f>
        <v>0</v>
      </c>
      <c r="D8" s="41">
        <f t="shared" si="1"/>
        <v>8040</v>
      </c>
      <c r="E8" s="41">
        <f t="shared" si="1"/>
        <v>3020</v>
      </c>
      <c r="F8" s="41">
        <f t="shared" si="1"/>
        <v>3730</v>
      </c>
      <c r="G8" s="41">
        <f t="shared" si="1"/>
        <v>3980</v>
      </c>
      <c r="H8" s="41">
        <f t="shared" si="1"/>
        <v>1760</v>
      </c>
      <c r="I8" s="41">
        <f t="shared" si="1"/>
        <v>1430</v>
      </c>
      <c r="J8" s="41">
        <f t="shared" si="1"/>
        <v>-1000</v>
      </c>
      <c r="K8" s="41">
        <f t="shared" si="1"/>
        <v>-1760</v>
      </c>
    </row>
    <row r="9" spans="1:11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</row>
    <row r="10" spans="1:11" x14ac:dyDescent="0.25">
      <c r="A10" s="18" t="s">
        <v>57</v>
      </c>
      <c r="B10" s="19" t="s">
        <v>22</v>
      </c>
      <c r="C10" s="36">
        <f t="shared" ref="C10" si="2">SUM(C11:C13)</f>
        <v>-102116</v>
      </c>
      <c r="D10" s="36">
        <f t="shared" ref="D10:G10" si="3">SUM(D11:D13)</f>
        <v>-96420</v>
      </c>
      <c r="E10" s="36">
        <f t="shared" si="3"/>
        <v>-93420</v>
      </c>
      <c r="F10" s="36">
        <f t="shared" si="3"/>
        <v>-91690</v>
      </c>
      <c r="G10" s="36">
        <f t="shared" si="3"/>
        <v>-88690</v>
      </c>
      <c r="H10" s="36">
        <f t="shared" ref="H10:K10" si="4">SUM(H11:H13)</f>
        <v>-88690</v>
      </c>
      <c r="I10" s="36">
        <f t="shared" si="4"/>
        <v>-86880</v>
      </c>
      <c r="J10" s="36">
        <f t="shared" si="4"/>
        <v>-86470</v>
      </c>
      <c r="K10" s="36">
        <f t="shared" si="4"/>
        <v>-86200</v>
      </c>
    </row>
    <row r="11" spans="1:11" x14ac:dyDescent="0.25">
      <c r="A11" s="20" t="s">
        <v>30</v>
      </c>
      <c r="B11" s="4" t="s">
        <v>31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</row>
    <row r="12" spans="1:11" x14ac:dyDescent="0.25">
      <c r="A12" s="20" t="s">
        <v>32</v>
      </c>
      <c r="B12" s="4" t="s">
        <v>33</v>
      </c>
      <c r="C12" s="41">
        <v>-102116</v>
      </c>
      <c r="D12" s="41">
        <v>-96420</v>
      </c>
      <c r="E12" s="41">
        <v>-93420</v>
      </c>
      <c r="F12" s="41">
        <v>-91690</v>
      </c>
      <c r="G12" s="41">
        <v>-88690</v>
      </c>
      <c r="H12" s="41">
        <v>-88690</v>
      </c>
      <c r="I12" s="41">
        <v>-86880</v>
      </c>
      <c r="J12" s="41">
        <v>-86470</v>
      </c>
      <c r="K12" s="41">
        <v>-86200</v>
      </c>
    </row>
    <row r="13" spans="1:11" x14ac:dyDescent="0.25">
      <c r="A13" s="20" t="s">
        <v>34</v>
      </c>
      <c r="B13" s="4" t="s">
        <v>35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</row>
    <row r="14" spans="1:11" x14ac:dyDescent="0.25">
      <c r="A14" s="18" t="s">
        <v>67</v>
      </c>
      <c r="B14" s="19" t="s">
        <v>23</v>
      </c>
      <c r="C14" s="36">
        <f t="shared" ref="C14:K14" si="5">SUM(C15:C17)</f>
        <v>0</v>
      </c>
      <c r="D14" s="36">
        <f t="shared" si="5"/>
        <v>0</v>
      </c>
      <c r="E14" s="36">
        <f t="shared" si="5"/>
        <v>0</v>
      </c>
      <c r="F14" s="36">
        <f t="shared" si="5"/>
        <v>0</v>
      </c>
      <c r="G14" s="36">
        <f t="shared" si="5"/>
        <v>0</v>
      </c>
      <c r="H14" s="36">
        <f t="shared" si="5"/>
        <v>0</v>
      </c>
      <c r="I14" s="36">
        <f t="shared" si="5"/>
        <v>0</v>
      </c>
      <c r="J14" s="36">
        <f t="shared" si="5"/>
        <v>0</v>
      </c>
      <c r="K14" s="36">
        <f t="shared" si="5"/>
        <v>0</v>
      </c>
    </row>
    <row r="15" spans="1:11" x14ac:dyDescent="0.25">
      <c r="A15" s="20" t="s">
        <v>68</v>
      </c>
      <c r="B15" s="4" t="s">
        <v>36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</row>
    <row r="16" spans="1:11" x14ac:dyDescent="0.25">
      <c r="A16" s="20" t="s">
        <v>37</v>
      </c>
      <c r="B16" s="4" t="s">
        <v>38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</row>
    <row r="17" spans="1:11" x14ac:dyDescent="0.25">
      <c r="A17" s="20" t="s">
        <v>39</v>
      </c>
      <c r="B17" s="4" t="s">
        <v>40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</row>
    <row r="18" spans="1:11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</row>
    <row r="19" spans="1:11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</row>
    <row r="20" spans="1:11" s="5" customFormat="1" x14ac:dyDescent="0.25">
      <c r="A20" s="14" t="s">
        <v>44</v>
      </c>
      <c r="B20" s="15" t="s">
        <v>45</v>
      </c>
      <c r="C20" s="32">
        <f>C21+C22+C26+C27+C32+C33+C34+C35</f>
        <v>3762</v>
      </c>
      <c r="D20" s="32">
        <f t="shared" ref="D20:K20" si="6">D21+D22+D26+D27+D32+D33+D34+D35</f>
        <v>3764</v>
      </c>
      <c r="E20" s="32">
        <f t="shared" si="6"/>
        <v>3779</v>
      </c>
      <c r="F20" s="32">
        <f t="shared" si="6"/>
        <v>3781</v>
      </c>
      <c r="G20" s="32">
        <f t="shared" si="6"/>
        <v>3786</v>
      </c>
      <c r="H20" s="32">
        <f t="shared" si="6"/>
        <v>3792</v>
      </c>
      <c r="I20" s="32">
        <f t="shared" si="6"/>
        <v>3794</v>
      </c>
      <c r="J20" s="32">
        <f t="shared" si="6"/>
        <v>3801</v>
      </c>
      <c r="K20" s="32">
        <f t="shared" si="6"/>
        <v>3806</v>
      </c>
    </row>
    <row r="21" spans="1:11" s="5" customFormat="1" x14ac:dyDescent="0.25">
      <c r="A21" s="6" t="s">
        <v>50</v>
      </c>
      <c r="B21" s="4" t="s">
        <v>58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s="5" customFormat="1" x14ac:dyDescent="0.25">
      <c r="A22" s="6" t="s">
        <v>51</v>
      </c>
      <c r="B22" s="4" t="s">
        <v>46</v>
      </c>
      <c r="C22" s="42">
        <f t="shared" ref="C22:K22" si="7">SUM(C23:C25)</f>
        <v>0</v>
      </c>
      <c r="D22" s="42">
        <f t="shared" si="7"/>
        <v>0</v>
      </c>
      <c r="E22" s="42">
        <f t="shared" si="7"/>
        <v>0</v>
      </c>
      <c r="F22" s="42">
        <f t="shared" si="7"/>
        <v>0</v>
      </c>
      <c r="G22" s="42">
        <f t="shared" si="7"/>
        <v>0</v>
      </c>
      <c r="H22" s="42">
        <f t="shared" si="7"/>
        <v>0</v>
      </c>
      <c r="I22" s="42">
        <f t="shared" si="7"/>
        <v>0</v>
      </c>
      <c r="J22" s="42">
        <f t="shared" si="7"/>
        <v>0</v>
      </c>
      <c r="K22" s="42">
        <f t="shared" si="7"/>
        <v>0</v>
      </c>
    </row>
    <row r="23" spans="1:11" s="5" customFormat="1" x14ac:dyDescent="0.25">
      <c r="A23" s="44" t="s">
        <v>108</v>
      </c>
      <c r="B23" s="45" t="s">
        <v>66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</row>
    <row r="24" spans="1:11" s="5" customFormat="1" x14ac:dyDescent="0.25">
      <c r="A24" s="44" t="s">
        <v>109</v>
      </c>
      <c r="B24" s="45" t="s">
        <v>70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</row>
    <row r="25" spans="1:11" s="5" customFormat="1" x14ac:dyDescent="0.25">
      <c r="A25" s="44" t="s">
        <v>73</v>
      </c>
      <c r="B25" s="45" t="s">
        <v>71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</row>
    <row r="26" spans="1:11" s="5" customFormat="1" x14ac:dyDescent="0.25">
      <c r="A26" s="6" t="s">
        <v>3</v>
      </c>
      <c r="B26" s="4" t="s">
        <v>59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s="5" customFormat="1" x14ac:dyDescent="0.25">
      <c r="A27" s="6" t="s">
        <v>47</v>
      </c>
      <c r="B27" s="4" t="s">
        <v>48</v>
      </c>
      <c r="C27" s="42">
        <f t="shared" ref="C27:K27" si="8">SUM(C28:C31)</f>
        <v>0</v>
      </c>
      <c r="D27" s="42">
        <f t="shared" si="8"/>
        <v>0</v>
      </c>
      <c r="E27" s="42">
        <f t="shared" si="8"/>
        <v>0</v>
      </c>
      <c r="F27" s="42">
        <f t="shared" si="8"/>
        <v>0</v>
      </c>
      <c r="G27" s="42">
        <f t="shared" si="8"/>
        <v>0</v>
      </c>
      <c r="H27" s="42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</row>
    <row r="28" spans="1:11" s="5" customFormat="1" x14ac:dyDescent="0.25">
      <c r="A28" s="20" t="s">
        <v>53</v>
      </c>
      <c r="B28" s="4" t="s">
        <v>60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s="5" customFormat="1" x14ac:dyDescent="0.25">
      <c r="A29" s="20" t="s">
        <v>52</v>
      </c>
      <c r="B29" s="4" t="s">
        <v>61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s="5" customFormat="1" x14ac:dyDescent="0.25">
      <c r="A30" s="20" t="s">
        <v>54</v>
      </c>
      <c r="B30" s="4" t="s">
        <v>62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</row>
    <row r="31" spans="1:11" s="5" customFormat="1" x14ac:dyDescent="0.25">
      <c r="A31" s="20" t="s">
        <v>55</v>
      </c>
      <c r="B31" s="4" t="s">
        <v>63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</row>
    <row r="32" spans="1:11" s="5" customFormat="1" x14ac:dyDescent="0.25">
      <c r="A32" s="6" t="s">
        <v>56</v>
      </c>
      <c r="B32" s="4" t="s">
        <v>64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</row>
    <row r="33" spans="1:11" s="5" customFormat="1" x14ac:dyDescent="0.25">
      <c r="A33" s="6" t="s">
        <v>1</v>
      </c>
      <c r="B33" s="4" t="s">
        <v>49</v>
      </c>
      <c r="C33" s="30">
        <v>3762</v>
      </c>
      <c r="D33" s="30">
        <v>3764</v>
      </c>
      <c r="E33" s="30">
        <v>3779</v>
      </c>
      <c r="F33" s="30">
        <v>3781</v>
      </c>
      <c r="G33" s="30">
        <v>3786</v>
      </c>
      <c r="H33" s="30">
        <v>3792</v>
      </c>
      <c r="I33" s="30">
        <v>3794</v>
      </c>
      <c r="J33" s="30">
        <v>3801</v>
      </c>
      <c r="K33" s="30">
        <v>3806</v>
      </c>
    </row>
    <row r="34" spans="1:11" s="5" customFormat="1" x14ac:dyDescent="0.25">
      <c r="A34" s="6" t="s">
        <v>110</v>
      </c>
      <c r="B34" s="4" t="s">
        <v>65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</row>
    <row r="35" spans="1:11" s="24" customFormat="1" ht="30" x14ac:dyDescent="0.25">
      <c r="A35" s="23" t="s">
        <v>69</v>
      </c>
      <c r="B35" s="26" t="s">
        <v>111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</row>
    <row r="37" spans="1:11" x14ac:dyDescent="0.25">
      <c r="A37" s="7" t="s">
        <v>72</v>
      </c>
      <c r="C37" s="48">
        <v>1.1539999999999999</v>
      </c>
      <c r="D37" s="47"/>
      <c r="E37" s="47"/>
      <c r="F37" s="47"/>
      <c r="G37" s="47"/>
      <c r="H37" s="47"/>
      <c r="I37" s="47"/>
      <c r="J37" s="47"/>
      <c r="K37" s="47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43E96-DCD1-41EB-A421-32EF7E0DF04C}">
  <dimension ref="A1:K37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1" width="12.7109375" style="29" customWidth="1"/>
    <col min="12" max="16384" width="9.140625" style="3"/>
  </cols>
  <sheetData>
    <row r="1" spans="1:11" s="1" customFormat="1" ht="50.1" customHeight="1" x14ac:dyDescent="0.25">
      <c r="A1" s="9" t="s">
        <v>102</v>
      </c>
      <c r="B1" s="10" t="s">
        <v>4</v>
      </c>
      <c r="C1" s="39" t="s">
        <v>74</v>
      </c>
      <c r="D1" s="39" t="s">
        <v>75</v>
      </c>
      <c r="E1" s="39" t="s">
        <v>76</v>
      </c>
      <c r="F1" s="39" t="s">
        <v>77</v>
      </c>
      <c r="G1" s="39" t="s">
        <v>78</v>
      </c>
      <c r="H1" s="39" t="s">
        <v>79</v>
      </c>
      <c r="I1" s="39" t="s">
        <v>80</v>
      </c>
      <c r="J1" s="39" t="s">
        <v>81</v>
      </c>
      <c r="K1" s="39" t="s">
        <v>82</v>
      </c>
    </row>
    <row r="2" spans="1:11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</row>
    <row r="3" spans="1:11" x14ac:dyDescent="0.25">
      <c r="A3" s="7" t="s">
        <v>25</v>
      </c>
      <c r="B3" s="4" t="s">
        <v>15</v>
      </c>
      <c r="C3" s="30">
        <f>Газ!C3*1.154</f>
        <v>0</v>
      </c>
      <c r="D3" s="30">
        <f>Газ!D3*1.154</f>
        <v>0</v>
      </c>
      <c r="E3" s="30">
        <f>Газ!E3*1.154</f>
        <v>0</v>
      </c>
      <c r="F3" s="30">
        <f>Газ!F3*1.154</f>
        <v>0</v>
      </c>
      <c r="G3" s="30">
        <f>Газ!G3*1.154</f>
        <v>0</v>
      </c>
      <c r="H3" s="30">
        <f>Газ!H3*1.154</f>
        <v>0</v>
      </c>
      <c r="I3" s="30">
        <f>Газ!I3*1.154</f>
        <v>0</v>
      </c>
      <c r="J3" s="30">
        <f>Газ!J3*1.154</f>
        <v>0</v>
      </c>
      <c r="K3" s="30">
        <f>Газ!K3*1.154</f>
        <v>0</v>
      </c>
    </row>
    <row r="4" spans="1:11" x14ac:dyDescent="0.25">
      <c r="A4" s="7" t="s">
        <v>26</v>
      </c>
      <c r="B4" s="4" t="s">
        <v>16</v>
      </c>
      <c r="C4" s="30">
        <f>Газ!C4*1.154</f>
        <v>122183.21199999998</v>
      </c>
      <c r="D4" s="30">
        <f>Газ!D4*1.154</f>
        <v>124890.49599999998</v>
      </c>
      <c r="E4" s="30">
        <f>Газ!E4*1.154</f>
        <v>115652.726</v>
      </c>
      <c r="F4" s="30">
        <f>Газ!F4*1.154</f>
        <v>114477.954</v>
      </c>
      <c r="G4" s="30">
        <f>Газ!G4*1.154</f>
        <v>111310.22399999999</v>
      </c>
      <c r="H4" s="30">
        <f>Газ!H4*1.154</f>
        <v>108755.268</v>
      </c>
      <c r="I4" s="30">
        <f>Газ!I4*1.154</f>
        <v>106288.01599999999</v>
      </c>
      <c r="J4" s="30">
        <f>Газ!J4*1.154</f>
        <v>103018.734</v>
      </c>
      <c r="K4" s="30">
        <f>Газ!K4*1.154</f>
        <v>101835.88399999999</v>
      </c>
    </row>
    <row r="5" spans="1:11" x14ac:dyDescent="0.25">
      <c r="A5" s="7" t="s">
        <v>27</v>
      </c>
      <c r="B5" s="4" t="s">
        <v>17</v>
      </c>
      <c r="C5" s="30">
        <f>Газ!C5*1.154</f>
        <v>0</v>
      </c>
      <c r="D5" s="30">
        <f>Газ!D5*1.154</f>
        <v>0</v>
      </c>
      <c r="E5" s="30">
        <f>Газ!E5*1.154</f>
        <v>0</v>
      </c>
      <c r="F5" s="30">
        <f>Газ!F5*1.154</f>
        <v>0</v>
      </c>
      <c r="G5" s="30">
        <f>Газ!G5*1.154</f>
        <v>0</v>
      </c>
      <c r="H5" s="30">
        <f>Газ!H5*1.154</f>
        <v>0</v>
      </c>
      <c r="I5" s="30">
        <f>Газ!I5*1.154</f>
        <v>0</v>
      </c>
      <c r="J5" s="30">
        <f>Газ!J5*1.154</f>
        <v>0</v>
      </c>
      <c r="K5" s="30">
        <f>Газ!K5*1.154</f>
        <v>0</v>
      </c>
    </row>
    <row r="6" spans="1:11" x14ac:dyDescent="0.25">
      <c r="A6" s="7" t="s">
        <v>2</v>
      </c>
      <c r="B6" s="4" t="s">
        <v>18</v>
      </c>
      <c r="C6" s="30">
        <f>Газ!C6*1.154</f>
        <v>0</v>
      </c>
      <c r="D6" s="30">
        <f>Газ!D6*1.154</f>
        <v>0</v>
      </c>
      <c r="E6" s="30">
        <f>Газ!E6*1.154</f>
        <v>0</v>
      </c>
      <c r="F6" s="30">
        <f>Газ!F6*1.154</f>
        <v>0</v>
      </c>
      <c r="G6" s="30">
        <f>Газ!G6*1.154</f>
        <v>0</v>
      </c>
      <c r="H6" s="30">
        <f>Газ!H6*1.154</f>
        <v>0</v>
      </c>
      <c r="I6" s="30">
        <f>Газ!I6*1.154</f>
        <v>0</v>
      </c>
      <c r="J6" s="30">
        <f>Газ!J6*1.154</f>
        <v>0</v>
      </c>
      <c r="K6" s="30">
        <f>Газ!K6*1.154</f>
        <v>0</v>
      </c>
    </row>
    <row r="7" spans="1:11" s="5" customFormat="1" x14ac:dyDescent="0.25">
      <c r="A7" s="14" t="s">
        <v>28</v>
      </c>
      <c r="B7" s="15" t="s">
        <v>19</v>
      </c>
      <c r="C7" s="32">
        <f t="shared" ref="C7:J7" si="0">C3+C4+C5+C6</f>
        <v>122183.21199999998</v>
      </c>
      <c r="D7" s="32">
        <f t="shared" si="0"/>
        <v>124890.49599999998</v>
      </c>
      <c r="E7" s="32">
        <f t="shared" si="0"/>
        <v>115652.726</v>
      </c>
      <c r="F7" s="32">
        <f t="shared" si="0"/>
        <v>114477.954</v>
      </c>
      <c r="G7" s="32">
        <f t="shared" si="0"/>
        <v>111310.22399999999</v>
      </c>
      <c r="H7" s="32">
        <f t="shared" si="0"/>
        <v>108755.268</v>
      </c>
      <c r="I7" s="32">
        <f t="shared" si="0"/>
        <v>106288.01599999999</v>
      </c>
      <c r="J7" s="32">
        <f t="shared" si="0"/>
        <v>103018.734</v>
      </c>
      <c r="K7" s="32">
        <f t="shared" ref="K7" si="1">K3+K4+K5+K6</f>
        <v>101835.88399999999</v>
      </c>
    </row>
    <row r="8" spans="1:11" x14ac:dyDescent="0.25">
      <c r="A8" s="7" t="s">
        <v>0</v>
      </c>
      <c r="B8" s="4" t="s">
        <v>20</v>
      </c>
      <c r="C8" s="41">
        <f t="shared" ref="C8:J8" si="2">ROUND(C7+C9+C10+C14+C18+C19-C20,1)</f>
        <v>0</v>
      </c>
      <c r="D8" s="41">
        <f t="shared" si="2"/>
        <v>9278.2000000000007</v>
      </c>
      <c r="E8" s="41">
        <f t="shared" si="2"/>
        <v>3485.1</v>
      </c>
      <c r="F8" s="41">
        <f t="shared" si="2"/>
        <v>4304.3999999999996</v>
      </c>
      <c r="G8" s="41">
        <f t="shared" si="2"/>
        <v>4592.8999999999996</v>
      </c>
      <c r="H8" s="41">
        <f t="shared" si="2"/>
        <v>2031</v>
      </c>
      <c r="I8" s="41">
        <f t="shared" si="2"/>
        <v>1650.2</v>
      </c>
      <c r="J8" s="41">
        <f t="shared" si="2"/>
        <v>-1154</v>
      </c>
      <c r="K8" s="41">
        <f t="shared" ref="K8" si="3">ROUND(K7+K9+K10+K14+K18+K19-K20,1)</f>
        <v>-2031</v>
      </c>
    </row>
    <row r="9" spans="1:11" x14ac:dyDescent="0.25">
      <c r="A9" s="16" t="s">
        <v>29</v>
      </c>
      <c r="B9" s="17" t="s">
        <v>21</v>
      </c>
      <c r="C9" s="34">
        <f>Газ!C9*1.154</f>
        <v>0</v>
      </c>
      <c r="D9" s="34">
        <f>Газ!D9*1.154</f>
        <v>0</v>
      </c>
      <c r="E9" s="34">
        <f>Газ!E9*1.154</f>
        <v>0</v>
      </c>
      <c r="F9" s="34">
        <f>Газ!F9*1.154</f>
        <v>0</v>
      </c>
      <c r="G9" s="34">
        <f>Газ!G9*1.154</f>
        <v>0</v>
      </c>
      <c r="H9" s="34">
        <f>Газ!H9*1.154</f>
        <v>0</v>
      </c>
      <c r="I9" s="34">
        <f>Газ!I9*1.154</f>
        <v>0</v>
      </c>
      <c r="J9" s="34">
        <f>Газ!J9*1.154</f>
        <v>0</v>
      </c>
      <c r="K9" s="34">
        <f>Газ!K9*1.154</f>
        <v>0</v>
      </c>
    </row>
    <row r="10" spans="1:11" x14ac:dyDescent="0.25">
      <c r="A10" s="18" t="s">
        <v>57</v>
      </c>
      <c r="B10" s="19" t="s">
        <v>22</v>
      </c>
      <c r="C10" s="36">
        <f t="shared" ref="C10:J10" si="4">SUM(C11:C13)</f>
        <v>-117841.86399999999</v>
      </c>
      <c r="D10" s="36">
        <f t="shared" si="4"/>
        <v>-111268.68</v>
      </c>
      <c r="E10" s="36">
        <f t="shared" si="4"/>
        <v>-107806.68</v>
      </c>
      <c r="F10" s="36">
        <f t="shared" si="4"/>
        <v>-105810.26</v>
      </c>
      <c r="G10" s="36">
        <f t="shared" si="4"/>
        <v>-102348.26</v>
      </c>
      <c r="H10" s="36">
        <f t="shared" si="4"/>
        <v>-102348.26</v>
      </c>
      <c r="I10" s="36">
        <f t="shared" si="4"/>
        <v>-100259.51999999999</v>
      </c>
      <c r="J10" s="36">
        <f t="shared" si="4"/>
        <v>-99786.37999999999</v>
      </c>
      <c r="K10" s="36">
        <f t="shared" ref="K10" si="5">SUM(K11:K13)</f>
        <v>-99474.799999999988</v>
      </c>
    </row>
    <row r="11" spans="1:11" x14ac:dyDescent="0.25">
      <c r="A11" s="20" t="s">
        <v>30</v>
      </c>
      <c r="B11" s="4" t="s">
        <v>31</v>
      </c>
      <c r="C11" s="30">
        <f>Газ!C11*1.154</f>
        <v>0</v>
      </c>
      <c r="D11" s="30">
        <f>Газ!D11*1.154</f>
        <v>0</v>
      </c>
      <c r="E11" s="30">
        <f>Газ!E11*1.154</f>
        <v>0</v>
      </c>
      <c r="F11" s="30">
        <f>Газ!F11*1.154</f>
        <v>0</v>
      </c>
      <c r="G11" s="30">
        <f>Газ!G11*1.154</f>
        <v>0</v>
      </c>
      <c r="H11" s="30">
        <f>Газ!H11*1.154</f>
        <v>0</v>
      </c>
      <c r="I11" s="30">
        <f>Газ!I11*1.154</f>
        <v>0</v>
      </c>
      <c r="J11" s="30">
        <f>Газ!J11*1.154</f>
        <v>0</v>
      </c>
      <c r="K11" s="30">
        <f>Газ!K11*1.154</f>
        <v>0</v>
      </c>
    </row>
    <row r="12" spans="1:11" x14ac:dyDescent="0.25">
      <c r="A12" s="20" t="s">
        <v>32</v>
      </c>
      <c r="B12" s="4" t="s">
        <v>33</v>
      </c>
      <c r="C12" s="30">
        <f>Газ!C12*1.154</f>
        <v>-117841.86399999999</v>
      </c>
      <c r="D12" s="30">
        <f>Газ!D12*1.154</f>
        <v>-111268.68</v>
      </c>
      <c r="E12" s="30">
        <f>Газ!E12*1.154</f>
        <v>-107806.68</v>
      </c>
      <c r="F12" s="30">
        <f>Газ!F12*1.154</f>
        <v>-105810.26</v>
      </c>
      <c r="G12" s="30">
        <f>Газ!G12*1.154</f>
        <v>-102348.26</v>
      </c>
      <c r="H12" s="30">
        <f>Газ!H12*1.154</f>
        <v>-102348.26</v>
      </c>
      <c r="I12" s="30">
        <f>Газ!I12*1.154</f>
        <v>-100259.51999999999</v>
      </c>
      <c r="J12" s="30">
        <f>Газ!J12*1.154</f>
        <v>-99786.37999999999</v>
      </c>
      <c r="K12" s="30">
        <f>Газ!K12*1.154</f>
        <v>-99474.799999999988</v>
      </c>
    </row>
    <row r="13" spans="1:11" x14ac:dyDescent="0.25">
      <c r="A13" s="20" t="s">
        <v>34</v>
      </c>
      <c r="B13" s="4" t="s">
        <v>35</v>
      </c>
      <c r="C13" s="30">
        <f>Газ!C13*1.154</f>
        <v>0</v>
      </c>
      <c r="D13" s="30">
        <f>Газ!D13*1.154</f>
        <v>0</v>
      </c>
      <c r="E13" s="30">
        <f>Газ!E13*1.154</f>
        <v>0</v>
      </c>
      <c r="F13" s="30">
        <f>Газ!F13*1.154</f>
        <v>0</v>
      </c>
      <c r="G13" s="30">
        <f>Газ!G13*1.154</f>
        <v>0</v>
      </c>
      <c r="H13" s="30">
        <f>Газ!H13*1.154</f>
        <v>0</v>
      </c>
      <c r="I13" s="30">
        <f>Газ!I13*1.154</f>
        <v>0</v>
      </c>
      <c r="J13" s="30">
        <f>Газ!J13*1.154</f>
        <v>0</v>
      </c>
      <c r="K13" s="30">
        <f>Газ!K13*1.154</f>
        <v>0</v>
      </c>
    </row>
    <row r="14" spans="1:11" x14ac:dyDescent="0.25">
      <c r="A14" s="18" t="s">
        <v>67</v>
      </c>
      <c r="B14" s="19" t="s">
        <v>23</v>
      </c>
      <c r="C14" s="36">
        <f t="shared" ref="C14:J14" si="6">SUM(C15:C17)</f>
        <v>0</v>
      </c>
      <c r="D14" s="36">
        <f t="shared" si="6"/>
        <v>0</v>
      </c>
      <c r="E14" s="36">
        <f t="shared" si="6"/>
        <v>0</v>
      </c>
      <c r="F14" s="36">
        <f t="shared" si="6"/>
        <v>0</v>
      </c>
      <c r="G14" s="36">
        <f t="shared" si="6"/>
        <v>0</v>
      </c>
      <c r="H14" s="36">
        <f t="shared" si="6"/>
        <v>0</v>
      </c>
      <c r="I14" s="36">
        <f t="shared" si="6"/>
        <v>0</v>
      </c>
      <c r="J14" s="36">
        <f t="shared" si="6"/>
        <v>0</v>
      </c>
      <c r="K14" s="36">
        <f t="shared" ref="K14" si="7">SUM(K15:K17)</f>
        <v>0</v>
      </c>
    </row>
    <row r="15" spans="1:11" x14ac:dyDescent="0.25">
      <c r="A15" s="20" t="s">
        <v>68</v>
      </c>
      <c r="B15" s="4" t="s">
        <v>36</v>
      </c>
      <c r="C15" s="30">
        <f>Газ!C15*1.154</f>
        <v>0</v>
      </c>
      <c r="D15" s="30">
        <f>Газ!D15*1.154</f>
        <v>0</v>
      </c>
      <c r="E15" s="30">
        <f>Газ!E15*1.154</f>
        <v>0</v>
      </c>
      <c r="F15" s="30">
        <f>Газ!F15*1.154</f>
        <v>0</v>
      </c>
      <c r="G15" s="30">
        <f>Газ!G15*1.154</f>
        <v>0</v>
      </c>
      <c r="H15" s="30">
        <f>Газ!H15*1.154</f>
        <v>0</v>
      </c>
      <c r="I15" s="30">
        <f>Газ!I15*1.154</f>
        <v>0</v>
      </c>
      <c r="J15" s="30">
        <f>Газ!J15*1.154</f>
        <v>0</v>
      </c>
      <c r="K15" s="30">
        <f>Газ!K15*1.154</f>
        <v>0</v>
      </c>
    </row>
    <row r="16" spans="1:11" x14ac:dyDescent="0.25">
      <c r="A16" s="20" t="s">
        <v>37</v>
      </c>
      <c r="B16" s="4" t="s">
        <v>38</v>
      </c>
      <c r="C16" s="30">
        <f>Газ!C16*1.154</f>
        <v>0</v>
      </c>
      <c r="D16" s="30">
        <f>Газ!D16*1.154</f>
        <v>0</v>
      </c>
      <c r="E16" s="30">
        <f>Газ!E16*1.154</f>
        <v>0</v>
      </c>
      <c r="F16" s="30">
        <f>Газ!F16*1.154</f>
        <v>0</v>
      </c>
      <c r="G16" s="30">
        <f>Газ!G16*1.154</f>
        <v>0</v>
      </c>
      <c r="H16" s="30">
        <f>Газ!H16*1.154</f>
        <v>0</v>
      </c>
      <c r="I16" s="30">
        <f>Газ!I16*1.154</f>
        <v>0</v>
      </c>
      <c r="J16" s="30">
        <f>Газ!J16*1.154</f>
        <v>0</v>
      </c>
      <c r="K16" s="30">
        <f>Газ!K16*1.154</f>
        <v>0</v>
      </c>
    </row>
    <row r="17" spans="1:11" x14ac:dyDescent="0.25">
      <c r="A17" s="20" t="s">
        <v>39</v>
      </c>
      <c r="B17" s="4" t="s">
        <v>40</v>
      </c>
      <c r="C17" s="30">
        <f>Газ!C17*1.154</f>
        <v>0</v>
      </c>
      <c r="D17" s="30">
        <f>Газ!D17*1.154</f>
        <v>0</v>
      </c>
      <c r="E17" s="30">
        <f>Газ!E17*1.154</f>
        <v>0</v>
      </c>
      <c r="F17" s="30">
        <f>Газ!F17*1.154</f>
        <v>0</v>
      </c>
      <c r="G17" s="30">
        <f>Газ!G17*1.154</f>
        <v>0</v>
      </c>
      <c r="H17" s="30">
        <f>Газ!H17*1.154</f>
        <v>0</v>
      </c>
      <c r="I17" s="30">
        <f>Газ!I17*1.154</f>
        <v>0</v>
      </c>
      <c r="J17" s="30">
        <f>Газ!J17*1.154</f>
        <v>0</v>
      </c>
      <c r="K17" s="30">
        <f>Газ!K17*1.154</f>
        <v>0</v>
      </c>
    </row>
    <row r="18" spans="1:11" s="5" customFormat="1" x14ac:dyDescent="0.25">
      <c r="A18" s="14" t="s">
        <v>41</v>
      </c>
      <c r="B18" s="15" t="s">
        <v>24</v>
      </c>
      <c r="C18" s="32">
        <f>Газ!C18*1.154</f>
        <v>0</v>
      </c>
      <c r="D18" s="32">
        <f>Газ!D18*1.154</f>
        <v>0</v>
      </c>
      <c r="E18" s="32">
        <f>Газ!E18*1.154</f>
        <v>0</v>
      </c>
      <c r="F18" s="32">
        <f>Газ!F18*1.154</f>
        <v>0</v>
      </c>
      <c r="G18" s="32">
        <f>Газ!G18*1.154</f>
        <v>0</v>
      </c>
      <c r="H18" s="32">
        <f>Газ!H18*1.154</f>
        <v>0</v>
      </c>
      <c r="I18" s="32">
        <f>Газ!I18*1.154</f>
        <v>0</v>
      </c>
      <c r="J18" s="32">
        <f>Газ!J18*1.154</f>
        <v>0</v>
      </c>
      <c r="K18" s="32">
        <f>Газ!K18*1.154</f>
        <v>0</v>
      </c>
    </row>
    <row r="19" spans="1:11" s="5" customFormat="1" x14ac:dyDescent="0.25">
      <c r="A19" s="21" t="s">
        <v>42</v>
      </c>
      <c r="B19" s="22" t="s">
        <v>43</v>
      </c>
      <c r="C19" s="37">
        <f>Газ!C19*1.154</f>
        <v>0</v>
      </c>
      <c r="D19" s="37">
        <f>Газ!D19*1.154</f>
        <v>0</v>
      </c>
      <c r="E19" s="37">
        <f>Газ!E19*1.154</f>
        <v>0</v>
      </c>
      <c r="F19" s="37">
        <f>Газ!F19*1.154</f>
        <v>0</v>
      </c>
      <c r="G19" s="37">
        <f>Газ!G19*1.154</f>
        <v>0</v>
      </c>
      <c r="H19" s="37">
        <f>Газ!H19*1.154</f>
        <v>0</v>
      </c>
      <c r="I19" s="37">
        <f>Газ!I19*1.154</f>
        <v>0</v>
      </c>
      <c r="J19" s="37">
        <f>Газ!J19*1.154</f>
        <v>0</v>
      </c>
      <c r="K19" s="37">
        <f>Газ!K19*1.154</f>
        <v>0</v>
      </c>
    </row>
    <row r="20" spans="1:11" s="5" customFormat="1" x14ac:dyDescent="0.25">
      <c r="A20" s="14" t="s">
        <v>44</v>
      </c>
      <c r="B20" s="15" t="s">
        <v>45</v>
      </c>
      <c r="C20" s="32">
        <f>C21+C22+C26+C27+C32+C33+C34+C35</f>
        <v>4341.348</v>
      </c>
      <c r="D20" s="32">
        <f t="shared" ref="D20:K20" si="8">D21+D22+D26+D27+D32+D33+D34+D35</f>
        <v>4343.6559999999999</v>
      </c>
      <c r="E20" s="32">
        <f t="shared" si="8"/>
        <v>4360.9659999999994</v>
      </c>
      <c r="F20" s="32">
        <f t="shared" si="8"/>
        <v>4363.2739999999994</v>
      </c>
      <c r="G20" s="32">
        <f t="shared" si="8"/>
        <v>4369.0439999999999</v>
      </c>
      <c r="H20" s="32">
        <f t="shared" si="8"/>
        <v>4375.9679999999998</v>
      </c>
      <c r="I20" s="32">
        <f t="shared" si="8"/>
        <v>4378.2759999999998</v>
      </c>
      <c r="J20" s="32">
        <f t="shared" si="8"/>
        <v>4386.3539999999994</v>
      </c>
      <c r="K20" s="32">
        <f t="shared" si="8"/>
        <v>4392.1239999999998</v>
      </c>
    </row>
    <row r="21" spans="1:11" s="5" customFormat="1" x14ac:dyDescent="0.25">
      <c r="A21" s="6" t="s">
        <v>50</v>
      </c>
      <c r="B21" s="4" t="s">
        <v>58</v>
      </c>
      <c r="C21" s="30">
        <f>Газ!C21*1.154</f>
        <v>0</v>
      </c>
      <c r="D21" s="30">
        <f>Газ!D21*1.154</f>
        <v>0</v>
      </c>
      <c r="E21" s="30">
        <f>Газ!E21*1.154</f>
        <v>0</v>
      </c>
      <c r="F21" s="30">
        <f>Газ!F21*1.154</f>
        <v>0</v>
      </c>
      <c r="G21" s="30">
        <f>Газ!G21*1.154</f>
        <v>0</v>
      </c>
      <c r="H21" s="30">
        <f>Газ!H21*1.154</f>
        <v>0</v>
      </c>
      <c r="I21" s="30">
        <f>Газ!I21*1.154</f>
        <v>0</v>
      </c>
      <c r="J21" s="30">
        <f>Газ!J21*1.154</f>
        <v>0</v>
      </c>
      <c r="K21" s="30">
        <f>Газ!K21*1.154</f>
        <v>0</v>
      </c>
    </row>
    <row r="22" spans="1:11" s="5" customFormat="1" x14ac:dyDescent="0.25">
      <c r="A22" s="6" t="s">
        <v>51</v>
      </c>
      <c r="B22" s="4" t="s">
        <v>46</v>
      </c>
      <c r="C22" s="42">
        <f t="shared" ref="C22:K22" si="9">SUM(C23:C25)</f>
        <v>0</v>
      </c>
      <c r="D22" s="42">
        <f t="shared" si="9"/>
        <v>0</v>
      </c>
      <c r="E22" s="42">
        <f t="shared" si="9"/>
        <v>0</v>
      </c>
      <c r="F22" s="42">
        <f t="shared" si="9"/>
        <v>0</v>
      </c>
      <c r="G22" s="42">
        <f t="shared" si="9"/>
        <v>0</v>
      </c>
      <c r="H22" s="42">
        <f t="shared" si="9"/>
        <v>0</v>
      </c>
      <c r="I22" s="42">
        <f t="shared" si="9"/>
        <v>0</v>
      </c>
      <c r="J22" s="42">
        <f t="shared" si="9"/>
        <v>0</v>
      </c>
      <c r="K22" s="42">
        <f t="shared" si="9"/>
        <v>0</v>
      </c>
    </row>
    <row r="23" spans="1:11" s="5" customFormat="1" x14ac:dyDescent="0.25">
      <c r="A23" s="44" t="s">
        <v>108</v>
      </c>
      <c r="B23" s="45" t="s">
        <v>66</v>
      </c>
      <c r="C23" s="30">
        <f>Газ!C23*1.154</f>
        <v>0</v>
      </c>
      <c r="D23" s="30">
        <f>Газ!D23*1.154</f>
        <v>0</v>
      </c>
      <c r="E23" s="30">
        <f>Газ!E23*1.154</f>
        <v>0</v>
      </c>
      <c r="F23" s="30">
        <f>Газ!F23*1.154</f>
        <v>0</v>
      </c>
      <c r="G23" s="30">
        <f>Газ!G23*1.154</f>
        <v>0</v>
      </c>
      <c r="H23" s="30">
        <f>Газ!H23*1.154</f>
        <v>0</v>
      </c>
      <c r="I23" s="30">
        <f>Газ!I23*1.154</f>
        <v>0</v>
      </c>
      <c r="J23" s="30">
        <f>Газ!J23*1.154</f>
        <v>0</v>
      </c>
      <c r="K23" s="30">
        <f>Газ!K23*1.154</f>
        <v>0</v>
      </c>
    </row>
    <row r="24" spans="1:11" s="5" customFormat="1" x14ac:dyDescent="0.25">
      <c r="A24" s="44" t="s">
        <v>109</v>
      </c>
      <c r="B24" s="45" t="s">
        <v>70</v>
      </c>
      <c r="C24" s="30">
        <f>Газ!C24*1.154</f>
        <v>0</v>
      </c>
      <c r="D24" s="30">
        <f>Газ!D24*1.154</f>
        <v>0</v>
      </c>
      <c r="E24" s="30">
        <f>Газ!E24*1.154</f>
        <v>0</v>
      </c>
      <c r="F24" s="30">
        <f>Газ!F24*1.154</f>
        <v>0</v>
      </c>
      <c r="G24" s="30">
        <f>Газ!G24*1.154</f>
        <v>0</v>
      </c>
      <c r="H24" s="30">
        <f>Газ!H24*1.154</f>
        <v>0</v>
      </c>
      <c r="I24" s="30">
        <f>Газ!I24*1.154</f>
        <v>0</v>
      </c>
      <c r="J24" s="30">
        <f>Газ!J24*1.154</f>
        <v>0</v>
      </c>
      <c r="K24" s="30">
        <f>Газ!K24*1.154</f>
        <v>0</v>
      </c>
    </row>
    <row r="25" spans="1:11" s="5" customFormat="1" x14ac:dyDescent="0.25">
      <c r="A25" s="44" t="s">
        <v>73</v>
      </c>
      <c r="B25" s="45" t="s">
        <v>71</v>
      </c>
      <c r="C25" s="30">
        <f>Газ!C25*1.154</f>
        <v>0</v>
      </c>
      <c r="D25" s="30">
        <f>Газ!D25*1.154</f>
        <v>0</v>
      </c>
      <c r="E25" s="30">
        <f>Газ!E25*1.154</f>
        <v>0</v>
      </c>
      <c r="F25" s="30">
        <f>Газ!F25*1.154</f>
        <v>0</v>
      </c>
      <c r="G25" s="30">
        <f>Газ!G25*1.154</f>
        <v>0</v>
      </c>
      <c r="H25" s="30">
        <f>Газ!H25*1.154</f>
        <v>0</v>
      </c>
      <c r="I25" s="30">
        <f>Газ!I25*1.154</f>
        <v>0</v>
      </c>
      <c r="J25" s="30">
        <f>Газ!J25*1.154</f>
        <v>0</v>
      </c>
      <c r="K25" s="30">
        <f>Газ!K25*1.154</f>
        <v>0</v>
      </c>
    </row>
    <row r="26" spans="1:11" s="5" customFormat="1" x14ac:dyDescent="0.25">
      <c r="A26" s="6" t="s">
        <v>3</v>
      </c>
      <c r="B26" s="4" t="s">
        <v>59</v>
      </c>
      <c r="C26" s="30">
        <f>Газ!C26*1.154</f>
        <v>0</v>
      </c>
      <c r="D26" s="30">
        <f>Газ!D26*1.154</f>
        <v>0</v>
      </c>
      <c r="E26" s="30">
        <f>Газ!E26*1.154</f>
        <v>0</v>
      </c>
      <c r="F26" s="30">
        <f>Газ!F26*1.154</f>
        <v>0</v>
      </c>
      <c r="G26" s="30">
        <f>Газ!G26*1.154</f>
        <v>0</v>
      </c>
      <c r="H26" s="30">
        <f>Газ!H26*1.154</f>
        <v>0</v>
      </c>
      <c r="I26" s="30">
        <f>Газ!I26*1.154</f>
        <v>0</v>
      </c>
      <c r="J26" s="30">
        <f>Газ!J26*1.154</f>
        <v>0</v>
      </c>
      <c r="K26" s="30">
        <f>Газ!K26*1.154</f>
        <v>0</v>
      </c>
    </row>
    <row r="27" spans="1:11" s="5" customFormat="1" x14ac:dyDescent="0.25">
      <c r="A27" s="6" t="s">
        <v>47</v>
      </c>
      <c r="B27" s="4" t="s">
        <v>48</v>
      </c>
      <c r="C27" s="42">
        <f t="shared" ref="C27:J27" si="10">SUM(C28:C31)</f>
        <v>0</v>
      </c>
      <c r="D27" s="42">
        <f t="shared" si="10"/>
        <v>0</v>
      </c>
      <c r="E27" s="42">
        <f t="shared" si="10"/>
        <v>0</v>
      </c>
      <c r="F27" s="42">
        <f t="shared" si="10"/>
        <v>0</v>
      </c>
      <c r="G27" s="42">
        <f t="shared" si="10"/>
        <v>0</v>
      </c>
      <c r="H27" s="42">
        <f t="shared" si="10"/>
        <v>0</v>
      </c>
      <c r="I27" s="42">
        <f t="shared" si="10"/>
        <v>0</v>
      </c>
      <c r="J27" s="42">
        <f t="shared" si="10"/>
        <v>0</v>
      </c>
      <c r="K27" s="42">
        <f t="shared" ref="K27" si="11">SUM(K28:K31)</f>
        <v>0</v>
      </c>
    </row>
    <row r="28" spans="1:11" s="5" customFormat="1" x14ac:dyDescent="0.25">
      <c r="A28" s="20" t="s">
        <v>53</v>
      </c>
      <c r="B28" s="4" t="s">
        <v>60</v>
      </c>
      <c r="C28" s="30">
        <f>Газ!C28*1.154</f>
        <v>0</v>
      </c>
      <c r="D28" s="30">
        <f>Газ!D28*1.154</f>
        <v>0</v>
      </c>
      <c r="E28" s="30">
        <f>Газ!E28*1.154</f>
        <v>0</v>
      </c>
      <c r="F28" s="30">
        <f>Газ!F28*1.154</f>
        <v>0</v>
      </c>
      <c r="G28" s="30">
        <f>Газ!G28*1.154</f>
        <v>0</v>
      </c>
      <c r="H28" s="30">
        <f>Газ!H28*1.154</f>
        <v>0</v>
      </c>
      <c r="I28" s="30">
        <f>Газ!I28*1.154</f>
        <v>0</v>
      </c>
      <c r="J28" s="30">
        <f>Газ!J28*1.154</f>
        <v>0</v>
      </c>
      <c r="K28" s="30">
        <f>Газ!K28*1.154</f>
        <v>0</v>
      </c>
    </row>
    <row r="29" spans="1:11" s="5" customFormat="1" x14ac:dyDescent="0.25">
      <c r="A29" s="20" t="s">
        <v>52</v>
      </c>
      <c r="B29" s="4" t="s">
        <v>61</v>
      </c>
      <c r="C29" s="30">
        <f>Газ!C29*1.154</f>
        <v>0</v>
      </c>
      <c r="D29" s="30">
        <f>Газ!D29*1.154</f>
        <v>0</v>
      </c>
      <c r="E29" s="30">
        <f>Газ!E29*1.154</f>
        <v>0</v>
      </c>
      <c r="F29" s="30">
        <f>Газ!F29*1.154</f>
        <v>0</v>
      </c>
      <c r="G29" s="30">
        <f>Газ!G29*1.154</f>
        <v>0</v>
      </c>
      <c r="H29" s="30">
        <f>Газ!H29*1.154</f>
        <v>0</v>
      </c>
      <c r="I29" s="30">
        <f>Газ!I29*1.154</f>
        <v>0</v>
      </c>
      <c r="J29" s="30">
        <f>Газ!J29*1.154</f>
        <v>0</v>
      </c>
      <c r="K29" s="30">
        <f>Газ!K29*1.154</f>
        <v>0</v>
      </c>
    </row>
    <row r="30" spans="1:11" s="5" customFormat="1" x14ac:dyDescent="0.25">
      <c r="A30" s="20" t="s">
        <v>54</v>
      </c>
      <c r="B30" s="4" t="s">
        <v>62</v>
      </c>
      <c r="C30" s="30">
        <f>Газ!C30*1.154</f>
        <v>0</v>
      </c>
      <c r="D30" s="30">
        <f>Газ!D30*1.154</f>
        <v>0</v>
      </c>
      <c r="E30" s="30">
        <f>Газ!E30*1.154</f>
        <v>0</v>
      </c>
      <c r="F30" s="30">
        <f>Газ!F30*1.154</f>
        <v>0</v>
      </c>
      <c r="G30" s="30">
        <f>Газ!G30*1.154</f>
        <v>0</v>
      </c>
      <c r="H30" s="30">
        <f>Газ!H30*1.154</f>
        <v>0</v>
      </c>
      <c r="I30" s="30">
        <f>Газ!I30*1.154</f>
        <v>0</v>
      </c>
      <c r="J30" s="30">
        <f>Газ!J30*1.154</f>
        <v>0</v>
      </c>
      <c r="K30" s="30">
        <f>Газ!K30*1.154</f>
        <v>0</v>
      </c>
    </row>
    <row r="31" spans="1:11" s="5" customFormat="1" x14ac:dyDescent="0.25">
      <c r="A31" s="20" t="s">
        <v>55</v>
      </c>
      <c r="B31" s="4" t="s">
        <v>63</v>
      </c>
      <c r="C31" s="30">
        <f>Газ!C31*1.154</f>
        <v>0</v>
      </c>
      <c r="D31" s="30">
        <f>Газ!D31*1.154</f>
        <v>0</v>
      </c>
      <c r="E31" s="30">
        <f>Газ!E31*1.154</f>
        <v>0</v>
      </c>
      <c r="F31" s="30">
        <f>Газ!F31*1.154</f>
        <v>0</v>
      </c>
      <c r="G31" s="30">
        <f>Газ!G31*1.154</f>
        <v>0</v>
      </c>
      <c r="H31" s="30">
        <f>Газ!H31*1.154</f>
        <v>0</v>
      </c>
      <c r="I31" s="30">
        <f>Газ!I31*1.154</f>
        <v>0</v>
      </c>
      <c r="J31" s="30">
        <f>Газ!J31*1.154</f>
        <v>0</v>
      </c>
      <c r="K31" s="30">
        <f>Газ!K31*1.154</f>
        <v>0</v>
      </c>
    </row>
    <row r="32" spans="1:11" s="5" customFormat="1" x14ac:dyDescent="0.25">
      <c r="A32" s="6" t="s">
        <v>56</v>
      </c>
      <c r="B32" s="4" t="s">
        <v>64</v>
      </c>
      <c r="C32" s="30">
        <f>Газ!C32*1.154</f>
        <v>0</v>
      </c>
      <c r="D32" s="30">
        <f>Газ!D32*1.154</f>
        <v>0</v>
      </c>
      <c r="E32" s="30">
        <f>Газ!E32*1.154</f>
        <v>0</v>
      </c>
      <c r="F32" s="30">
        <f>Газ!F32*1.154</f>
        <v>0</v>
      </c>
      <c r="G32" s="30">
        <f>Газ!G32*1.154</f>
        <v>0</v>
      </c>
      <c r="H32" s="30">
        <f>Газ!H32*1.154</f>
        <v>0</v>
      </c>
      <c r="I32" s="30">
        <f>Газ!I32*1.154</f>
        <v>0</v>
      </c>
      <c r="J32" s="30">
        <f>Газ!J32*1.154</f>
        <v>0</v>
      </c>
      <c r="K32" s="30">
        <f>Газ!K32*1.154</f>
        <v>0</v>
      </c>
    </row>
    <row r="33" spans="1:11" s="5" customFormat="1" x14ac:dyDescent="0.25">
      <c r="A33" s="6" t="s">
        <v>1</v>
      </c>
      <c r="B33" s="4" t="s">
        <v>49</v>
      </c>
      <c r="C33" s="30">
        <f>Газ!C33*1.154</f>
        <v>4341.348</v>
      </c>
      <c r="D33" s="30">
        <f>Газ!D33*1.154</f>
        <v>4343.6559999999999</v>
      </c>
      <c r="E33" s="30">
        <f>Газ!E33*1.154</f>
        <v>4360.9659999999994</v>
      </c>
      <c r="F33" s="30">
        <f>Газ!F33*1.154</f>
        <v>4363.2739999999994</v>
      </c>
      <c r="G33" s="30">
        <f>Газ!G33*1.154</f>
        <v>4369.0439999999999</v>
      </c>
      <c r="H33" s="30">
        <f>Газ!H33*1.154</f>
        <v>4375.9679999999998</v>
      </c>
      <c r="I33" s="30">
        <f>Газ!I33*1.154</f>
        <v>4378.2759999999998</v>
      </c>
      <c r="J33" s="30">
        <f>Газ!J33*1.154</f>
        <v>4386.3539999999994</v>
      </c>
      <c r="K33" s="30">
        <f>Газ!K33*1.154</f>
        <v>4392.1239999999998</v>
      </c>
    </row>
    <row r="34" spans="1:11" s="5" customFormat="1" x14ac:dyDescent="0.25">
      <c r="A34" s="6" t="s">
        <v>110</v>
      </c>
      <c r="B34" s="4" t="s">
        <v>65</v>
      </c>
      <c r="C34" s="30">
        <f>Газ!C34*1.154</f>
        <v>0</v>
      </c>
      <c r="D34" s="30">
        <f>Газ!D34*1.154</f>
        <v>0</v>
      </c>
      <c r="E34" s="30">
        <f>Газ!E34*1.154</f>
        <v>0</v>
      </c>
      <c r="F34" s="30">
        <f>Газ!F34*1.154</f>
        <v>0</v>
      </c>
      <c r="G34" s="30">
        <f>Газ!G34*1.154</f>
        <v>0</v>
      </c>
      <c r="H34" s="30">
        <f>Газ!H34*1.154</f>
        <v>0</v>
      </c>
      <c r="I34" s="30">
        <f>Газ!I34*1.154</f>
        <v>0</v>
      </c>
      <c r="J34" s="30">
        <f>Газ!J34*1.154</f>
        <v>0</v>
      </c>
      <c r="K34" s="30">
        <f>Газ!K34*1.154</f>
        <v>0</v>
      </c>
    </row>
    <row r="35" spans="1:11" s="24" customFormat="1" ht="30" x14ac:dyDescent="0.25">
      <c r="A35" s="23" t="s">
        <v>69</v>
      </c>
      <c r="B35" s="26" t="s">
        <v>111</v>
      </c>
      <c r="C35" s="43">
        <f>Газ!C35*1.154</f>
        <v>0</v>
      </c>
      <c r="D35" s="43">
        <f>Газ!D35*1.154</f>
        <v>0</v>
      </c>
      <c r="E35" s="43">
        <f>Газ!E35*1.154</f>
        <v>0</v>
      </c>
      <c r="F35" s="43">
        <f>Газ!F35*1.154</f>
        <v>0</v>
      </c>
      <c r="G35" s="43">
        <f>Газ!G35*1.154</f>
        <v>0</v>
      </c>
      <c r="H35" s="43">
        <f>Газ!H35*1.154</f>
        <v>0</v>
      </c>
      <c r="I35" s="43">
        <f>Газ!I35*1.154</f>
        <v>0</v>
      </c>
      <c r="J35" s="43">
        <f>Газ!J35*1.154</f>
        <v>0</v>
      </c>
      <c r="K35" s="43">
        <f>Газ!K35*1.154</f>
        <v>0</v>
      </c>
    </row>
    <row r="37" spans="1:11" x14ac:dyDescent="0.25">
      <c r="A37" s="7" t="s">
        <v>72</v>
      </c>
      <c r="C37" s="48">
        <v>1.1539999999999999</v>
      </c>
      <c r="D37" s="47"/>
      <c r="E37" s="47"/>
      <c r="F37" s="47"/>
      <c r="G37" s="47"/>
      <c r="H37" s="47"/>
      <c r="I37" s="47"/>
      <c r="J37" s="47"/>
      <c r="K37" s="47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A1C96-E2B2-481A-8558-773BF508E901}">
  <dimension ref="A1:K53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1" width="12.7109375" style="29" customWidth="1"/>
    <col min="12" max="16384" width="9.140625" style="3"/>
  </cols>
  <sheetData>
    <row r="1" spans="1:11" s="1" customFormat="1" ht="50.1" customHeight="1" x14ac:dyDescent="0.25">
      <c r="A1" s="9" t="s">
        <v>112</v>
      </c>
      <c r="B1" s="10" t="s">
        <v>4</v>
      </c>
      <c r="C1" s="39" t="s">
        <v>74</v>
      </c>
      <c r="D1" s="39" t="s">
        <v>75</v>
      </c>
      <c r="E1" s="39" t="s">
        <v>76</v>
      </c>
      <c r="F1" s="39" t="s">
        <v>77</v>
      </c>
      <c r="G1" s="39" t="s">
        <v>78</v>
      </c>
      <c r="H1" s="39" t="s">
        <v>79</v>
      </c>
      <c r="I1" s="39" t="s">
        <v>80</v>
      </c>
      <c r="J1" s="39" t="s">
        <v>81</v>
      </c>
      <c r="K1" s="39" t="s">
        <v>82</v>
      </c>
    </row>
    <row r="2" spans="1:11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</row>
    <row r="3" spans="1:11" x14ac:dyDescent="0.25">
      <c r="A3" s="7" t="s">
        <v>25</v>
      </c>
      <c r="B3" s="4" t="s">
        <v>15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</row>
    <row r="4" spans="1:11" x14ac:dyDescent="0.25">
      <c r="A4" s="7" t="s">
        <v>26</v>
      </c>
      <c r="B4" s="4" t="s">
        <v>16</v>
      </c>
      <c r="C4" s="30">
        <v>676</v>
      </c>
      <c r="D4" s="30">
        <v>675.8</v>
      </c>
      <c r="E4" s="30">
        <v>675.8</v>
      </c>
      <c r="F4" s="30">
        <v>673.6</v>
      </c>
      <c r="G4" s="30">
        <v>673</v>
      </c>
      <c r="H4" s="30">
        <v>673</v>
      </c>
      <c r="I4" s="30">
        <v>670.9</v>
      </c>
      <c r="J4" s="30">
        <v>670.9</v>
      </c>
      <c r="K4" s="30">
        <v>670.8</v>
      </c>
    </row>
    <row r="5" spans="1:11" x14ac:dyDescent="0.25">
      <c r="A5" s="7" t="s">
        <v>27</v>
      </c>
      <c r="B5" s="4" t="s">
        <v>17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</row>
    <row r="6" spans="1:11" x14ac:dyDescent="0.25">
      <c r="A6" s="7" t="s">
        <v>2</v>
      </c>
      <c r="B6" s="4" t="s">
        <v>18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</row>
    <row r="7" spans="1:11" s="5" customFormat="1" x14ac:dyDescent="0.25">
      <c r="A7" s="14" t="s">
        <v>28</v>
      </c>
      <c r="B7" s="15" t="s">
        <v>19</v>
      </c>
      <c r="C7" s="32">
        <f t="shared" ref="C7:K7" si="0">C3+C4+C5+C6</f>
        <v>676</v>
      </c>
      <c r="D7" s="32">
        <f t="shared" si="0"/>
        <v>675.8</v>
      </c>
      <c r="E7" s="32">
        <f t="shared" si="0"/>
        <v>675.8</v>
      </c>
      <c r="F7" s="32">
        <f t="shared" si="0"/>
        <v>673.6</v>
      </c>
      <c r="G7" s="32">
        <f t="shared" si="0"/>
        <v>673</v>
      </c>
      <c r="H7" s="32">
        <f t="shared" si="0"/>
        <v>673</v>
      </c>
      <c r="I7" s="32">
        <f t="shared" si="0"/>
        <v>670.9</v>
      </c>
      <c r="J7" s="32">
        <f t="shared" si="0"/>
        <v>670.9</v>
      </c>
      <c r="K7" s="32">
        <f t="shared" si="0"/>
        <v>670.8</v>
      </c>
    </row>
    <row r="8" spans="1:11" x14ac:dyDescent="0.25">
      <c r="A8" s="7" t="s">
        <v>0</v>
      </c>
      <c r="B8" s="4" t="s">
        <v>20</v>
      </c>
      <c r="C8" s="41">
        <f t="shared" ref="C8:K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  <c r="K8" s="41">
        <f t="shared" si="1"/>
        <v>0</v>
      </c>
    </row>
    <row r="9" spans="1:11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</row>
    <row r="10" spans="1:11" x14ac:dyDescent="0.25">
      <c r="A10" s="18" t="s">
        <v>57</v>
      </c>
      <c r="B10" s="19" t="s">
        <v>22</v>
      </c>
      <c r="C10" s="36">
        <f t="shared" ref="C10" si="2">SUM(C11:C13)</f>
        <v>-662.8</v>
      </c>
      <c r="D10" s="36">
        <f t="shared" ref="D10:G10" si="3">SUM(D11:D13)</f>
        <v>-662.8</v>
      </c>
      <c r="E10" s="36">
        <f t="shared" si="3"/>
        <v>-662.8</v>
      </c>
      <c r="F10" s="36">
        <f t="shared" si="3"/>
        <v>-662.8</v>
      </c>
      <c r="G10" s="36">
        <f t="shared" si="3"/>
        <v>-662.8</v>
      </c>
      <c r="H10" s="36">
        <f t="shared" ref="H10:K10" si="4">SUM(H11:H13)</f>
        <v>-662.8</v>
      </c>
      <c r="I10" s="36">
        <f t="shared" si="4"/>
        <v>-662.8</v>
      </c>
      <c r="J10" s="36">
        <f t="shared" si="4"/>
        <v>-662.8</v>
      </c>
      <c r="K10" s="36">
        <f t="shared" si="4"/>
        <v>-662.8</v>
      </c>
    </row>
    <row r="11" spans="1:11" x14ac:dyDescent="0.25">
      <c r="A11" s="20" t="s">
        <v>30</v>
      </c>
      <c r="B11" s="4" t="s">
        <v>31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</row>
    <row r="12" spans="1:11" x14ac:dyDescent="0.25">
      <c r="A12" s="20" t="s">
        <v>32</v>
      </c>
      <c r="B12" s="4" t="s">
        <v>33</v>
      </c>
      <c r="C12" s="30">
        <v>-662.8</v>
      </c>
      <c r="D12" s="30">
        <v>-662.8</v>
      </c>
      <c r="E12" s="30">
        <v>-662.8</v>
      </c>
      <c r="F12" s="30">
        <v>-662.8</v>
      </c>
      <c r="G12" s="30">
        <v>-662.8</v>
      </c>
      <c r="H12" s="30">
        <v>-662.8</v>
      </c>
      <c r="I12" s="30">
        <v>-662.8</v>
      </c>
      <c r="J12" s="30">
        <v>-662.8</v>
      </c>
      <c r="K12" s="30">
        <v>-662.8</v>
      </c>
    </row>
    <row r="13" spans="1:11" x14ac:dyDescent="0.25">
      <c r="A13" s="20" t="s">
        <v>34</v>
      </c>
      <c r="B13" s="4" t="s">
        <v>35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</row>
    <row r="14" spans="1:11" x14ac:dyDescent="0.25">
      <c r="A14" s="18" t="s">
        <v>67</v>
      </c>
      <c r="B14" s="19" t="s">
        <v>23</v>
      </c>
      <c r="C14" s="36">
        <f t="shared" ref="C14:K14" si="5">SUM(C15:C17)</f>
        <v>0</v>
      </c>
      <c r="D14" s="36">
        <f t="shared" si="5"/>
        <v>0</v>
      </c>
      <c r="E14" s="36">
        <f t="shared" si="5"/>
        <v>0</v>
      </c>
      <c r="F14" s="36">
        <f t="shared" si="5"/>
        <v>0</v>
      </c>
      <c r="G14" s="36">
        <f t="shared" si="5"/>
        <v>0</v>
      </c>
      <c r="H14" s="36">
        <f t="shared" si="5"/>
        <v>0</v>
      </c>
      <c r="I14" s="36">
        <f t="shared" si="5"/>
        <v>0</v>
      </c>
      <c r="J14" s="36">
        <f t="shared" si="5"/>
        <v>0</v>
      </c>
      <c r="K14" s="36">
        <f t="shared" si="5"/>
        <v>0</v>
      </c>
    </row>
    <row r="15" spans="1:11" x14ac:dyDescent="0.25">
      <c r="A15" s="20" t="s">
        <v>68</v>
      </c>
      <c r="B15" s="4" t="s">
        <v>36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</row>
    <row r="16" spans="1:11" x14ac:dyDescent="0.25">
      <c r="A16" s="20" t="s">
        <v>37</v>
      </c>
      <c r="B16" s="4" t="s">
        <v>38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</row>
    <row r="17" spans="1:11" x14ac:dyDescent="0.25">
      <c r="A17" s="20" t="s">
        <v>39</v>
      </c>
      <c r="B17" s="4" t="s">
        <v>40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</row>
    <row r="18" spans="1:11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</row>
    <row r="19" spans="1:11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</row>
    <row r="20" spans="1:11" s="5" customFormat="1" x14ac:dyDescent="0.25">
      <c r="A20" s="14" t="s">
        <v>44</v>
      </c>
      <c r="B20" s="15" t="s">
        <v>45</v>
      </c>
      <c r="C20" s="32">
        <f>C21+C22+C26+C27+C32+C33+C34+C35</f>
        <v>13.2</v>
      </c>
      <c r="D20" s="32">
        <f t="shared" ref="D20:K20" si="6">D21+D22+D26+D27+D32+D33+D34+D35</f>
        <v>13</v>
      </c>
      <c r="E20" s="32">
        <f t="shared" si="6"/>
        <v>13</v>
      </c>
      <c r="F20" s="32">
        <f t="shared" si="6"/>
        <v>10.8</v>
      </c>
      <c r="G20" s="32">
        <f t="shared" si="6"/>
        <v>10.199999999999999</v>
      </c>
      <c r="H20" s="32">
        <f t="shared" si="6"/>
        <v>10.199999999999999</v>
      </c>
      <c r="I20" s="32">
        <f t="shared" si="6"/>
        <v>8.1</v>
      </c>
      <c r="J20" s="32">
        <f t="shared" si="6"/>
        <v>8.1</v>
      </c>
      <c r="K20" s="32">
        <f t="shared" si="6"/>
        <v>8</v>
      </c>
    </row>
    <row r="21" spans="1:11" s="5" customFormat="1" x14ac:dyDescent="0.25">
      <c r="A21" s="6" t="s">
        <v>50</v>
      </c>
      <c r="B21" s="4" t="s">
        <v>58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</row>
    <row r="22" spans="1:11" s="5" customFormat="1" x14ac:dyDescent="0.25">
      <c r="A22" s="6" t="s">
        <v>51</v>
      </c>
      <c r="B22" s="4" t="s">
        <v>46</v>
      </c>
      <c r="C22" s="42">
        <f t="shared" ref="C22:K22" si="7">SUM(C23:C25)</f>
        <v>0</v>
      </c>
      <c r="D22" s="42">
        <f t="shared" si="7"/>
        <v>0</v>
      </c>
      <c r="E22" s="42">
        <f t="shared" si="7"/>
        <v>0</v>
      </c>
      <c r="F22" s="42">
        <f t="shared" si="7"/>
        <v>0</v>
      </c>
      <c r="G22" s="42">
        <f t="shared" si="7"/>
        <v>0</v>
      </c>
      <c r="H22" s="42">
        <f t="shared" si="7"/>
        <v>0</v>
      </c>
      <c r="I22" s="42">
        <f t="shared" si="7"/>
        <v>0</v>
      </c>
      <c r="J22" s="42">
        <f t="shared" si="7"/>
        <v>0</v>
      </c>
      <c r="K22" s="42">
        <f t="shared" si="7"/>
        <v>0</v>
      </c>
    </row>
    <row r="23" spans="1:11" s="5" customFormat="1" x14ac:dyDescent="0.25">
      <c r="A23" s="44" t="s">
        <v>108</v>
      </c>
      <c r="B23" s="45" t="s">
        <v>66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s="5" customFormat="1" x14ac:dyDescent="0.25">
      <c r="A24" s="44" t="s">
        <v>109</v>
      </c>
      <c r="B24" s="45" t="s">
        <v>70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s="5" customFormat="1" x14ac:dyDescent="0.25">
      <c r="A25" s="44" t="s">
        <v>73</v>
      </c>
      <c r="B25" s="45" t="s">
        <v>71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</row>
    <row r="26" spans="1:11" s="5" customFormat="1" x14ac:dyDescent="0.25">
      <c r="A26" s="6" t="s">
        <v>3</v>
      </c>
      <c r="B26" s="4" t="s">
        <v>59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</row>
    <row r="27" spans="1:11" s="5" customFormat="1" x14ac:dyDescent="0.25">
      <c r="A27" s="6" t="s">
        <v>47</v>
      </c>
      <c r="B27" s="4" t="s">
        <v>48</v>
      </c>
      <c r="C27" s="42">
        <f t="shared" ref="C27:K27" si="8">C28+C29+C30+C31</f>
        <v>0</v>
      </c>
      <c r="D27" s="42">
        <f t="shared" si="8"/>
        <v>0</v>
      </c>
      <c r="E27" s="42">
        <f t="shared" si="8"/>
        <v>0</v>
      </c>
      <c r="F27" s="42">
        <f t="shared" si="8"/>
        <v>0</v>
      </c>
      <c r="G27" s="42">
        <f t="shared" si="8"/>
        <v>0</v>
      </c>
      <c r="H27" s="42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</row>
    <row r="28" spans="1:11" s="5" customFormat="1" x14ac:dyDescent="0.25">
      <c r="A28" s="20" t="s">
        <v>53</v>
      </c>
      <c r="B28" s="4" t="s">
        <v>60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s="5" customFormat="1" x14ac:dyDescent="0.25">
      <c r="A29" s="20" t="s">
        <v>52</v>
      </c>
      <c r="B29" s="4" t="s">
        <v>61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s="5" customFormat="1" x14ac:dyDescent="0.25">
      <c r="A30" s="20" t="s">
        <v>54</v>
      </c>
      <c r="B30" s="4" t="s">
        <v>62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s="5" customFormat="1" x14ac:dyDescent="0.25">
      <c r="A31" s="20" t="s">
        <v>55</v>
      </c>
      <c r="B31" s="4" t="s">
        <v>63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s="5" customFormat="1" x14ac:dyDescent="0.25">
      <c r="A32" s="6" t="s">
        <v>56</v>
      </c>
      <c r="B32" s="4" t="s">
        <v>64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s="5" customFormat="1" x14ac:dyDescent="0.25">
      <c r="A33" s="6" t="s">
        <v>1</v>
      </c>
      <c r="B33" s="4" t="s">
        <v>49</v>
      </c>
      <c r="C33" s="30">
        <v>13.2</v>
      </c>
      <c r="D33" s="30">
        <v>13</v>
      </c>
      <c r="E33" s="42">
        <v>13</v>
      </c>
      <c r="F33" s="42">
        <v>10.8</v>
      </c>
      <c r="G33" s="42">
        <v>10.199999999999999</v>
      </c>
      <c r="H33" s="30">
        <v>10.199999999999999</v>
      </c>
      <c r="I33" s="30">
        <v>8.1</v>
      </c>
      <c r="J33" s="30">
        <v>8.1</v>
      </c>
      <c r="K33" s="30">
        <v>8</v>
      </c>
    </row>
    <row r="34" spans="1:11" s="5" customFormat="1" x14ac:dyDescent="0.25">
      <c r="A34" s="6" t="s">
        <v>110</v>
      </c>
      <c r="B34" s="4" t="s">
        <v>65</v>
      </c>
      <c r="C34" s="30">
        <v>0</v>
      </c>
      <c r="D34" s="30">
        <v>0</v>
      </c>
      <c r="E34" s="42">
        <v>0</v>
      </c>
      <c r="F34" s="42">
        <v>0</v>
      </c>
      <c r="G34" s="42">
        <v>0</v>
      </c>
      <c r="H34" s="30">
        <v>0</v>
      </c>
      <c r="I34" s="30">
        <v>0</v>
      </c>
      <c r="J34" s="30">
        <v>0</v>
      </c>
      <c r="K34" s="30">
        <v>0</v>
      </c>
    </row>
    <row r="35" spans="1:11" s="24" customFormat="1" ht="30" x14ac:dyDescent="0.25">
      <c r="A35" s="23" t="s">
        <v>69</v>
      </c>
      <c r="B35" s="26" t="s">
        <v>111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</row>
    <row r="37" spans="1:11" x14ac:dyDescent="0.25">
      <c r="A37" s="7" t="s">
        <v>72</v>
      </c>
      <c r="C37" s="48">
        <v>0.26600000000000001</v>
      </c>
    </row>
    <row r="38" spans="1:11" x14ac:dyDescent="0.25">
      <c r="A38" s="3"/>
    </row>
    <row r="39" spans="1:11" x14ac:dyDescent="0.25">
      <c r="A39" s="3"/>
      <c r="C39" s="29">
        <f>C8*(-1)</f>
        <v>0</v>
      </c>
      <c r="D39" s="29">
        <f t="shared" ref="D39:K39" si="9">D8*(-1)</f>
        <v>0</v>
      </c>
      <c r="E39" s="29">
        <f t="shared" si="9"/>
        <v>0</v>
      </c>
      <c r="F39" s="29">
        <f t="shared" si="9"/>
        <v>0</v>
      </c>
      <c r="G39" s="29">
        <f t="shared" si="9"/>
        <v>0</v>
      </c>
      <c r="H39" s="29">
        <f t="shared" si="9"/>
        <v>0</v>
      </c>
      <c r="I39" s="29">
        <f t="shared" si="9"/>
        <v>0</v>
      </c>
      <c r="J39" s="29">
        <f t="shared" si="9"/>
        <v>0</v>
      </c>
      <c r="K39" s="29">
        <f t="shared" si="9"/>
        <v>0</v>
      </c>
    </row>
    <row r="40" spans="1:11" x14ac:dyDescent="0.25">
      <c r="A40" s="3"/>
    </row>
    <row r="41" spans="1:11" x14ac:dyDescent="0.25">
      <c r="A41" s="3"/>
    </row>
    <row r="42" spans="1:11" s="4" customFormat="1" x14ac:dyDescent="0.25">
      <c r="A42" s="3"/>
      <c r="C42" s="29"/>
      <c r="D42" s="29"/>
      <c r="E42" s="29"/>
      <c r="F42" s="29"/>
      <c r="G42" s="29"/>
      <c r="H42" s="29"/>
      <c r="I42" s="29"/>
      <c r="J42" s="29"/>
      <c r="K42" s="29"/>
    </row>
    <row r="43" spans="1:11" s="4" customFormat="1" x14ac:dyDescent="0.25">
      <c r="A43" s="3"/>
      <c r="C43" s="29"/>
      <c r="D43" s="29"/>
      <c r="E43" s="29"/>
      <c r="F43" s="29"/>
      <c r="G43" s="29"/>
      <c r="H43" s="29"/>
      <c r="I43" s="29"/>
      <c r="J43" s="29"/>
      <c r="K43" s="29"/>
    </row>
    <row r="44" spans="1:11" s="4" customFormat="1" x14ac:dyDescent="0.25">
      <c r="A44" s="3"/>
      <c r="C44" s="29"/>
      <c r="D44" s="29"/>
      <c r="E44" s="29"/>
      <c r="F44" s="29"/>
      <c r="G44" s="29"/>
      <c r="H44" s="29"/>
      <c r="I44" s="29"/>
      <c r="J44" s="29"/>
      <c r="K44" s="29"/>
    </row>
    <row r="45" spans="1:11" s="4" customFormat="1" x14ac:dyDescent="0.25">
      <c r="A45" s="3"/>
      <c r="C45" s="29"/>
      <c r="D45" s="29"/>
      <c r="E45" s="29"/>
      <c r="F45" s="29"/>
      <c r="G45" s="29"/>
      <c r="H45" s="29"/>
      <c r="I45" s="29"/>
      <c r="J45" s="29"/>
      <c r="K45" s="29"/>
    </row>
    <row r="46" spans="1:11" s="4" customFormat="1" x14ac:dyDescent="0.25">
      <c r="A46" s="3"/>
      <c r="C46" s="29"/>
      <c r="D46" s="29"/>
      <c r="E46" s="29"/>
      <c r="F46" s="29"/>
      <c r="G46" s="29"/>
      <c r="H46" s="29"/>
      <c r="I46" s="29"/>
      <c r="J46" s="29"/>
      <c r="K46" s="29"/>
    </row>
    <row r="47" spans="1:11" s="4" customFormat="1" x14ac:dyDescent="0.25">
      <c r="A47" s="3"/>
      <c r="C47" s="29"/>
      <c r="D47" s="29"/>
      <c r="E47" s="29"/>
      <c r="F47" s="29"/>
      <c r="G47" s="29"/>
      <c r="H47" s="29"/>
      <c r="I47" s="29"/>
      <c r="J47" s="29"/>
      <c r="K47" s="29"/>
    </row>
    <row r="48" spans="1:11" s="4" customFormat="1" x14ac:dyDescent="0.25">
      <c r="A48" s="3"/>
      <c r="C48" s="29"/>
      <c r="D48" s="29"/>
      <c r="E48" s="29"/>
      <c r="F48" s="29"/>
      <c r="G48" s="29"/>
      <c r="H48" s="29"/>
      <c r="I48" s="29"/>
      <c r="J48" s="29"/>
      <c r="K48" s="29"/>
    </row>
    <row r="49" spans="1:11" s="4" customFormat="1" x14ac:dyDescent="0.25">
      <c r="A49" s="3"/>
      <c r="C49" s="29"/>
      <c r="D49" s="29"/>
      <c r="E49" s="29"/>
      <c r="F49" s="29"/>
      <c r="G49" s="29"/>
      <c r="H49" s="29"/>
      <c r="I49" s="29"/>
      <c r="J49" s="29"/>
      <c r="K49" s="29"/>
    </row>
    <row r="50" spans="1:11" s="4" customFormat="1" x14ac:dyDescent="0.25">
      <c r="A50" s="3"/>
      <c r="C50" s="29"/>
      <c r="D50" s="29"/>
      <c r="E50" s="29"/>
      <c r="F50" s="29"/>
      <c r="G50" s="29"/>
      <c r="H50" s="29"/>
      <c r="I50" s="29"/>
      <c r="J50" s="29"/>
      <c r="K50" s="29"/>
    </row>
    <row r="51" spans="1:11" s="4" customFormat="1" x14ac:dyDescent="0.25">
      <c r="A51" s="3"/>
      <c r="C51" s="29"/>
      <c r="D51" s="29"/>
      <c r="E51" s="29"/>
      <c r="F51" s="29"/>
      <c r="G51" s="29"/>
      <c r="H51" s="29"/>
      <c r="I51" s="29"/>
      <c r="J51" s="29"/>
      <c r="K51" s="29"/>
    </row>
    <row r="52" spans="1:11" s="4" customFormat="1" x14ac:dyDescent="0.25">
      <c r="A52" s="3"/>
      <c r="C52" s="29"/>
      <c r="D52" s="29"/>
      <c r="E52" s="29"/>
      <c r="F52" s="29"/>
      <c r="G52" s="29"/>
      <c r="H52" s="29"/>
      <c r="I52" s="29"/>
      <c r="J52" s="29"/>
      <c r="K52" s="29"/>
    </row>
    <row r="53" spans="1:11" s="4" customFormat="1" x14ac:dyDescent="0.25">
      <c r="A53" s="3"/>
      <c r="C53" s="29"/>
      <c r="D53" s="29"/>
      <c r="E53" s="29"/>
      <c r="F53" s="29"/>
      <c r="G53" s="29"/>
      <c r="H53" s="29"/>
      <c r="I53" s="29"/>
      <c r="J53" s="29"/>
      <c r="K53" s="29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1DAA1-AC26-4421-B313-E753A3B04B07}">
  <dimension ref="A1:K53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1" width="12.7109375" style="29" customWidth="1"/>
    <col min="12" max="16384" width="9.140625" style="3"/>
  </cols>
  <sheetData>
    <row r="1" spans="1:11" s="1" customFormat="1" ht="50.1" customHeight="1" x14ac:dyDescent="0.25">
      <c r="A1" s="9" t="s">
        <v>113</v>
      </c>
      <c r="B1" s="10" t="s">
        <v>4</v>
      </c>
      <c r="C1" s="39" t="s">
        <v>74</v>
      </c>
      <c r="D1" s="39" t="s">
        <v>75</v>
      </c>
      <c r="E1" s="39" t="s">
        <v>76</v>
      </c>
      <c r="F1" s="39" t="s">
        <v>77</v>
      </c>
      <c r="G1" s="39" t="s">
        <v>78</v>
      </c>
      <c r="H1" s="39" t="s">
        <v>79</v>
      </c>
      <c r="I1" s="39" t="s">
        <v>80</v>
      </c>
      <c r="J1" s="39" t="s">
        <v>81</v>
      </c>
      <c r="K1" s="39" t="s">
        <v>82</v>
      </c>
    </row>
    <row r="2" spans="1:11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</row>
    <row r="3" spans="1:11" x14ac:dyDescent="0.25">
      <c r="A3" s="7" t="s">
        <v>25</v>
      </c>
      <c r="B3" s="4" t="s">
        <v>15</v>
      </c>
      <c r="C3" s="30">
        <f>ТвТопливо!C3*0.266</f>
        <v>0</v>
      </c>
      <c r="D3" s="30">
        <f>ТвТопливо!D3*0.266</f>
        <v>0</v>
      </c>
      <c r="E3" s="30">
        <f>ТвТопливо!E3*0.266</f>
        <v>0</v>
      </c>
      <c r="F3" s="30">
        <f>ТвТопливо!F3*0.266</f>
        <v>0</v>
      </c>
      <c r="G3" s="30">
        <f>ТвТопливо!G3*0.266</f>
        <v>0</v>
      </c>
      <c r="H3" s="30">
        <f>ТвТопливо!H3*0.266</f>
        <v>0</v>
      </c>
      <c r="I3" s="30">
        <f>ТвТопливо!I3*0.266</f>
        <v>0</v>
      </c>
      <c r="J3" s="30">
        <f>ТвТопливо!J3*0.266</f>
        <v>0</v>
      </c>
      <c r="K3" s="30">
        <f>ТвТопливо!K3*0.266</f>
        <v>0</v>
      </c>
    </row>
    <row r="4" spans="1:11" x14ac:dyDescent="0.25">
      <c r="A4" s="7" t="s">
        <v>26</v>
      </c>
      <c r="B4" s="4" t="s">
        <v>16</v>
      </c>
      <c r="C4" s="30">
        <f>ТвТопливо!C4*0.266</f>
        <v>179.816</v>
      </c>
      <c r="D4" s="30">
        <f>ТвТопливо!D4*0.266</f>
        <v>179.7628</v>
      </c>
      <c r="E4" s="30">
        <f>ТвТопливо!E4*0.266</f>
        <v>179.7628</v>
      </c>
      <c r="F4" s="30">
        <f>ТвТопливо!F4*0.266</f>
        <v>179.17760000000001</v>
      </c>
      <c r="G4" s="30">
        <f>ТвТопливо!G4*0.266</f>
        <v>179.018</v>
      </c>
      <c r="H4" s="30">
        <f>ТвТопливо!H4*0.266</f>
        <v>179.018</v>
      </c>
      <c r="I4" s="30">
        <f>ТвТопливо!I4*0.266</f>
        <v>178.45940000000002</v>
      </c>
      <c r="J4" s="30">
        <f>ТвТопливо!J4*0.266</f>
        <v>178.45940000000002</v>
      </c>
      <c r="K4" s="30">
        <f>ТвТопливо!K4*0.266</f>
        <v>178.43279999999999</v>
      </c>
    </row>
    <row r="5" spans="1:11" x14ac:dyDescent="0.25">
      <c r="A5" s="7" t="s">
        <v>27</v>
      </c>
      <c r="B5" s="4" t="s">
        <v>17</v>
      </c>
      <c r="C5" s="30">
        <f>ТвТопливо!C5*0.266</f>
        <v>0</v>
      </c>
      <c r="D5" s="30">
        <f>ТвТопливо!D5*0.266</f>
        <v>0</v>
      </c>
      <c r="E5" s="30">
        <f>ТвТопливо!E5*0.266</f>
        <v>0</v>
      </c>
      <c r="F5" s="30">
        <f>ТвТопливо!F5*0.266</f>
        <v>0</v>
      </c>
      <c r="G5" s="30">
        <f>ТвТопливо!G5*0.266</f>
        <v>0</v>
      </c>
      <c r="H5" s="30">
        <f>ТвТопливо!H5*0.266</f>
        <v>0</v>
      </c>
      <c r="I5" s="30">
        <f>ТвТопливо!I5*0.266</f>
        <v>0</v>
      </c>
      <c r="J5" s="30">
        <f>ТвТопливо!J5*0.266</f>
        <v>0</v>
      </c>
      <c r="K5" s="30">
        <f>ТвТопливо!K5*0.266</f>
        <v>0</v>
      </c>
    </row>
    <row r="6" spans="1:11" x14ac:dyDescent="0.25">
      <c r="A6" s="7" t="s">
        <v>2</v>
      </c>
      <c r="B6" s="4" t="s">
        <v>18</v>
      </c>
      <c r="C6" s="30">
        <f>ТвТопливо!C6*0.266</f>
        <v>0</v>
      </c>
      <c r="D6" s="30">
        <f>ТвТопливо!D6*0.266</f>
        <v>0</v>
      </c>
      <c r="E6" s="30">
        <f>ТвТопливо!E6*0.266</f>
        <v>0</v>
      </c>
      <c r="F6" s="30">
        <f>ТвТопливо!F6*0.266</f>
        <v>0</v>
      </c>
      <c r="G6" s="30">
        <f>ТвТопливо!G6*0.266</f>
        <v>0</v>
      </c>
      <c r="H6" s="30">
        <f>ТвТопливо!H6*0.266</f>
        <v>0</v>
      </c>
      <c r="I6" s="30">
        <f>ТвТопливо!I6*0.266</f>
        <v>0</v>
      </c>
      <c r="J6" s="30">
        <f>ТвТопливо!J6*0.266</f>
        <v>0</v>
      </c>
      <c r="K6" s="30">
        <f>ТвТопливо!K6*0.266</f>
        <v>0</v>
      </c>
    </row>
    <row r="7" spans="1:11" s="5" customFormat="1" x14ac:dyDescent="0.25">
      <c r="A7" s="14" t="s">
        <v>28</v>
      </c>
      <c r="B7" s="15" t="s">
        <v>19</v>
      </c>
      <c r="C7" s="32">
        <f t="shared" ref="C7:K7" si="0">C3+C4+C5+C6</f>
        <v>179.816</v>
      </c>
      <c r="D7" s="32">
        <f t="shared" si="0"/>
        <v>179.7628</v>
      </c>
      <c r="E7" s="32">
        <f t="shared" si="0"/>
        <v>179.7628</v>
      </c>
      <c r="F7" s="32">
        <f t="shared" si="0"/>
        <v>179.17760000000001</v>
      </c>
      <c r="G7" s="32">
        <f t="shared" si="0"/>
        <v>179.018</v>
      </c>
      <c r="H7" s="32">
        <f t="shared" si="0"/>
        <v>179.018</v>
      </c>
      <c r="I7" s="32">
        <f t="shared" si="0"/>
        <v>178.45940000000002</v>
      </c>
      <c r="J7" s="32">
        <f t="shared" si="0"/>
        <v>178.45940000000002</v>
      </c>
      <c r="K7" s="32">
        <f t="shared" si="0"/>
        <v>178.43279999999999</v>
      </c>
    </row>
    <row r="8" spans="1:11" x14ac:dyDescent="0.25">
      <c r="A8" s="7" t="s">
        <v>0</v>
      </c>
      <c r="B8" s="4" t="s">
        <v>20</v>
      </c>
      <c r="C8" s="41">
        <f t="shared" ref="C8:K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  <c r="K8" s="41">
        <f t="shared" si="1"/>
        <v>0</v>
      </c>
    </row>
    <row r="9" spans="1:11" x14ac:dyDescent="0.25">
      <c r="A9" s="16" t="s">
        <v>29</v>
      </c>
      <c r="B9" s="17" t="s">
        <v>21</v>
      </c>
      <c r="C9" s="34">
        <f>ТвТопливо!C9*0.266</f>
        <v>0</v>
      </c>
      <c r="D9" s="34">
        <f>ТвТопливо!D9*0.266</f>
        <v>0</v>
      </c>
      <c r="E9" s="34">
        <f>ТвТопливо!E9*0.266</f>
        <v>0</v>
      </c>
      <c r="F9" s="34">
        <f>ТвТопливо!F9*0.266</f>
        <v>0</v>
      </c>
      <c r="G9" s="34">
        <f>ТвТопливо!G9*0.266</f>
        <v>0</v>
      </c>
      <c r="H9" s="34">
        <f>ТвТопливо!H9*0.266</f>
        <v>0</v>
      </c>
      <c r="I9" s="34">
        <f>ТвТопливо!I9*0.266</f>
        <v>0</v>
      </c>
      <c r="J9" s="34">
        <f>ТвТопливо!J9*0.266</f>
        <v>0</v>
      </c>
      <c r="K9" s="34">
        <f>ТвТопливо!K9*0.266</f>
        <v>0</v>
      </c>
    </row>
    <row r="10" spans="1:11" x14ac:dyDescent="0.25">
      <c r="A10" s="18" t="s">
        <v>57</v>
      </c>
      <c r="B10" s="19" t="s">
        <v>22</v>
      </c>
      <c r="C10" s="36">
        <f t="shared" ref="C10" si="2">SUM(C11:C13)</f>
        <v>-176.3048</v>
      </c>
      <c r="D10" s="36">
        <f t="shared" ref="D10:K10" si="3">SUM(D11:D13)</f>
        <v>-176.3048</v>
      </c>
      <c r="E10" s="36">
        <f t="shared" si="3"/>
        <v>-176.3048</v>
      </c>
      <c r="F10" s="36">
        <f t="shared" si="3"/>
        <v>-176.3048</v>
      </c>
      <c r="G10" s="36">
        <f t="shared" si="3"/>
        <v>-176.3048</v>
      </c>
      <c r="H10" s="36">
        <f t="shared" si="3"/>
        <v>-176.3048</v>
      </c>
      <c r="I10" s="36">
        <f t="shared" si="3"/>
        <v>-176.3048</v>
      </c>
      <c r="J10" s="36">
        <f t="shared" si="3"/>
        <v>-176.3048</v>
      </c>
      <c r="K10" s="36">
        <f t="shared" si="3"/>
        <v>-176.3048</v>
      </c>
    </row>
    <row r="11" spans="1:11" x14ac:dyDescent="0.25">
      <c r="A11" s="20" t="s">
        <v>30</v>
      </c>
      <c r="B11" s="4" t="s">
        <v>31</v>
      </c>
      <c r="C11" s="41">
        <f>ТвТопливо!C11*0.266</f>
        <v>0</v>
      </c>
      <c r="D11" s="41">
        <f>ТвТопливо!D11*0.266</f>
        <v>0</v>
      </c>
      <c r="E11" s="41">
        <f>ТвТопливо!E11*0.266</f>
        <v>0</v>
      </c>
      <c r="F11" s="41">
        <f>ТвТопливо!F11*0.266</f>
        <v>0</v>
      </c>
      <c r="G11" s="41">
        <f>ТвТопливо!G11*0.266</f>
        <v>0</v>
      </c>
      <c r="H11" s="41">
        <f>ТвТопливо!H11*0.266</f>
        <v>0</v>
      </c>
      <c r="I11" s="41">
        <f>ТвТопливо!I11*0.266</f>
        <v>0</v>
      </c>
      <c r="J11" s="41">
        <f>ТвТопливо!J11*0.266</f>
        <v>0</v>
      </c>
      <c r="K11" s="41">
        <f>ТвТопливо!K11*0.266</f>
        <v>0</v>
      </c>
    </row>
    <row r="12" spans="1:11" x14ac:dyDescent="0.25">
      <c r="A12" s="20" t="s">
        <v>32</v>
      </c>
      <c r="B12" s="4" t="s">
        <v>33</v>
      </c>
      <c r="C12" s="41">
        <f>ТвТопливо!C12*0.266</f>
        <v>-176.3048</v>
      </c>
      <c r="D12" s="41">
        <f>ТвТопливо!D12*0.266</f>
        <v>-176.3048</v>
      </c>
      <c r="E12" s="41">
        <f>ТвТопливо!E12*0.266</f>
        <v>-176.3048</v>
      </c>
      <c r="F12" s="41">
        <f>ТвТопливо!F12*0.266</f>
        <v>-176.3048</v>
      </c>
      <c r="G12" s="41">
        <f>ТвТопливо!G12*0.266</f>
        <v>-176.3048</v>
      </c>
      <c r="H12" s="41">
        <f>ТвТопливо!H12*0.266</f>
        <v>-176.3048</v>
      </c>
      <c r="I12" s="41">
        <f>ТвТопливо!I12*0.266</f>
        <v>-176.3048</v>
      </c>
      <c r="J12" s="41">
        <f>ТвТопливо!J12*0.266</f>
        <v>-176.3048</v>
      </c>
      <c r="K12" s="41">
        <f>ТвТопливо!K12*0.266</f>
        <v>-176.3048</v>
      </c>
    </row>
    <row r="13" spans="1:11" x14ac:dyDescent="0.25">
      <c r="A13" s="20" t="s">
        <v>34</v>
      </c>
      <c r="B13" s="4" t="s">
        <v>35</v>
      </c>
      <c r="C13" s="41">
        <f>ТвТопливо!C13*0.266</f>
        <v>0</v>
      </c>
      <c r="D13" s="41">
        <f>ТвТопливо!D13*0.266</f>
        <v>0</v>
      </c>
      <c r="E13" s="41">
        <f>ТвТопливо!E13*0.266</f>
        <v>0</v>
      </c>
      <c r="F13" s="41">
        <f>ТвТопливо!F13*0.266</f>
        <v>0</v>
      </c>
      <c r="G13" s="41">
        <f>ТвТопливо!G13*0.266</f>
        <v>0</v>
      </c>
      <c r="H13" s="41">
        <f>ТвТопливо!H13*0.266</f>
        <v>0</v>
      </c>
      <c r="I13" s="41">
        <f>ТвТопливо!I13*0.266</f>
        <v>0</v>
      </c>
      <c r="J13" s="41">
        <f>ТвТопливо!J13*0.266</f>
        <v>0</v>
      </c>
      <c r="K13" s="41">
        <f>ТвТопливо!K13*0.266</f>
        <v>0</v>
      </c>
    </row>
    <row r="14" spans="1:11" x14ac:dyDescent="0.25">
      <c r="A14" s="18" t="s">
        <v>67</v>
      </c>
      <c r="B14" s="19" t="s">
        <v>23</v>
      </c>
      <c r="C14" s="36">
        <f t="shared" ref="C14:K14" si="4">SUM(C15:C17)</f>
        <v>0</v>
      </c>
      <c r="D14" s="36">
        <f t="shared" si="4"/>
        <v>0</v>
      </c>
      <c r="E14" s="36">
        <f t="shared" si="4"/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</row>
    <row r="15" spans="1:11" x14ac:dyDescent="0.25">
      <c r="A15" s="20" t="s">
        <v>68</v>
      </c>
      <c r="B15" s="4" t="s">
        <v>36</v>
      </c>
      <c r="C15" s="41">
        <f>ТвТопливо!C15*0.266</f>
        <v>0</v>
      </c>
      <c r="D15" s="41">
        <f>ТвТопливо!D15*0.266</f>
        <v>0</v>
      </c>
      <c r="E15" s="41">
        <f>ТвТопливо!E15*0.266</f>
        <v>0</v>
      </c>
      <c r="F15" s="41">
        <f>ТвТопливо!F15*0.266</f>
        <v>0</v>
      </c>
      <c r="G15" s="41">
        <f>ТвТопливо!G15*0.266</f>
        <v>0</v>
      </c>
      <c r="H15" s="41">
        <f>ТвТопливо!H15*0.266</f>
        <v>0</v>
      </c>
      <c r="I15" s="41">
        <f>ТвТопливо!I15*0.266</f>
        <v>0</v>
      </c>
      <c r="J15" s="41">
        <f>ТвТопливо!J15*0.266</f>
        <v>0</v>
      </c>
      <c r="K15" s="41">
        <f>ТвТопливо!K15*0.266</f>
        <v>0</v>
      </c>
    </row>
    <row r="16" spans="1:11" x14ac:dyDescent="0.25">
      <c r="A16" s="20" t="s">
        <v>37</v>
      </c>
      <c r="B16" s="4" t="s">
        <v>38</v>
      </c>
      <c r="C16" s="41">
        <f>ТвТопливо!C16*0.266</f>
        <v>0</v>
      </c>
      <c r="D16" s="41">
        <f>ТвТопливо!D16*0.266</f>
        <v>0</v>
      </c>
      <c r="E16" s="41">
        <f>ТвТопливо!E16*0.266</f>
        <v>0</v>
      </c>
      <c r="F16" s="41">
        <f>ТвТопливо!F16*0.266</f>
        <v>0</v>
      </c>
      <c r="G16" s="41">
        <f>ТвТопливо!G16*0.266</f>
        <v>0</v>
      </c>
      <c r="H16" s="41">
        <f>ТвТопливо!H16*0.266</f>
        <v>0</v>
      </c>
      <c r="I16" s="41">
        <f>ТвТопливо!I16*0.266</f>
        <v>0</v>
      </c>
      <c r="J16" s="41">
        <f>ТвТопливо!J16*0.266</f>
        <v>0</v>
      </c>
      <c r="K16" s="41">
        <f>ТвТопливо!K16*0.266</f>
        <v>0</v>
      </c>
    </row>
    <row r="17" spans="1:11" x14ac:dyDescent="0.25">
      <c r="A17" s="20" t="s">
        <v>39</v>
      </c>
      <c r="B17" s="4" t="s">
        <v>40</v>
      </c>
      <c r="C17" s="41">
        <f>ТвТопливо!C17*0.266</f>
        <v>0</v>
      </c>
      <c r="D17" s="41">
        <f>ТвТопливо!D17*0.266</f>
        <v>0</v>
      </c>
      <c r="E17" s="41">
        <f>ТвТопливо!E17*0.266</f>
        <v>0</v>
      </c>
      <c r="F17" s="41">
        <f>ТвТопливо!F17*0.266</f>
        <v>0</v>
      </c>
      <c r="G17" s="41">
        <f>ТвТопливо!G17*0.266</f>
        <v>0</v>
      </c>
      <c r="H17" s="41">
        <f>ТвТопливо!H17*0.266</f>
        <v>0</v>
      </c>
      <c r="I17" s="41">
        <f>ТвТопливо!I17*0.266</f>
        <v>0</v>
      </c>
      <c r="J17" s="41">
        <f>ТвТопливо!J17*0.266</f>
        <v>0</v>
      </c>
      <c r="K17" s="41">
        <f>ТвТопливо!K17*0.266</f>
        <v>0</v>
      </c>
    </row>
    <row r="18" spans="1:11" s="5" customFormat="1" x14ac:dyDescent="0.25">
      <c r="A18" s="14" t="s">
        <v>41</v>
      </c>
      <c r="B18" s="15" t="s">
        <v>24</v>
      </c>
      <c r="C18" s="32">
        <f>ТвТопливо!C18*0.266</f>
        <v>0</v>
      </c>
      <c r="D18" s="32">
        <f>ТвТопливо!D18*0.266</f>
        <v>0</v>
      </c>
      <c r="E18" s="32">
        <f>ТвТопливо!E18*0.266</f>
        <v>0</v>
      </c>
      <c r="F18" s="32">
        <f>ТвТопливо!F18*0.266</f>
        <v>0</v>
      </c>
      <c r="G18" s="32">
        <f>ТвТопливо!G18*0.266</f>
        <v>0</v>
      </c>
      <c r="H18" s="32">
        <f>ТвТопливо!H18*0.266</f>
        <v>0</v>
      </c>
      <c r="I18" s="32">
        <f>ТвТопливо!I18*0.266</f>
        <v>0</v>
      </c>
      <c r="J18" s="32">
        <f>ТвТопливо!J18*0.266</f>
        <v>0</v>
      </c>
      <c r="K18" s="32">
        <f>ТвТопливо!K18*0.266</f>
        <v>0</v>
      </c>
    </row>
    <row r="19" spans="1:11" s="5" customFormat="1" x14ac:dyDescent="0.25">
      <c r="A19" s="21" t="s">
        <v>42</v>
      </c>
      <c r="B19" s="22" t="s">
        <v>43</v>
      </c>
      <c r="C19" s="37">
        <f>ТвТопливо!C19*0.266</f>
        <v>0</v>
      </c>
      <c r="D19" s="37">
        <f>ТвТопливо!D19*0.266</f>
        <v>0</v>
      </c>
      <c r="E19" s="37">
        <f>ТвТопливо!E19*0.266</f>
        <v>0</v>
      </c>
      <c r="F19" s="37">
        <f>ТвТопливо!F19*0.266</f>
        <v>0</v>
      </c>
      <c r="G19" s="37">
        <f>ТвТопливо!G19*0.266</f>
        <v>0</v>
      </c>
      <c r="H19" s="37">
        <f>ТвТопливо!H19*0.266</f>
        <v>0</v>
      </c>
      <c r="I19" s="37">
        <f>ТвТопливо!I19*0.266</f>
        <v>0</v>
      </c>
      <c r="J19" s="37">
        <f>ТвТопливо!J19*0.266</f>
        <v>0</v>
      </c>
      <c r="K19" s="37">
        <f>ТвТопливо!K19*0.266</f>
        <v>0</v>
      </c>
    </row>
    <row r="20" spans="1:11" s="5" customFormat="1" x14ac:dyDescent="0.25">
      <c r="A20" s="14" t="s">
        <v>44</v>
      </c>
      <c r="B20" s="15" t="s">
        <v>45</v>
      </c>
      <c r="C20" s="32">
        <f>C21+C22+C26+C27+C32+C33+C34+C35</f>
        <v>3.5112000000000001</v>
      </c>
      <c r="D20" s="32">
        <f t="shared" ref="D20:K20" si="5">D21+D22+D26+D27+D32+D33+D34+D35</f>
        <v>3.4580000000000002</v>
      </c>
      <c r="E20" s="32">
        <f t="shared" si="5"/>
        <v>3.4580000000000002</v>
      </c>
      <c r="F20" s="32">
        <f t="shared" si="5"/>
        <v>2.8728000000000002</v>
      </c>
      <c r="G20" s="32">
        <f t="shared" si="5"/>
        <v>2.7132000000000001</v>
      </c>
      <c r="H20" s="32">
        <f t="shared" si="5"/>
        <v>2.7132000000000001</v>
      </c>
      <c r="I20" s="32">
        <f t="shared" si="5"/>
        <v>2.1545999999999998</v>
      </c>
      <c r="J20" s="32">
        <f t="shared" si="5"/>
        <v>2.1545999999999998</v>
      </c>
      <c r="K20" s="32">
        <f t="shared" si="5"/>
        <v>2.1280000000000001</v>
      </c>
    </row>
    <row r="21" spans="1:11" s="5" customFormat="1" x14ac:dyDescent="0.25">
      <c r="A21" s="6" t="s">
        <v>50</v>
      </c>
      <c r="B21" s="4" t="s">
        <v>58</v>
      </c>
      <c r="C21" s="30">
        <f>ТвТопливо!C21*0.266</f>
        <v>0</v>
      </c>
      <c r="D21" s="30">
        <f>ТвТопливо!D21*0.266</f>
        <v>0</v>
      </c>
      <c r="E21" s="30">
        <f>ТвТопливо!E21*0.266</f>
        <v>0</v>
      </c>
      <c r="F21" s="30">
        <f>ТвТопливо!F21*0.266</f>
        <v>0</v>
      </c>
      <c r="G21" s="30">
        <f>ТвТопливо!G21*0.266</f>
        <v>0</v>
      </c>
      <c r="H21" s="30">
        <f>ТвТопливо!H21*0.266</f>
        <v>0</v>
      </c>
      <c r="I21" s="30">
        <f>ТвТопливо!I21*0.266</f>
        <v>0</v>
      </c>
      <c r="J21" s="30">
        <f>ТвТопливо!J21*0.266</f>
        <v>0</v>
      </c>
      <c r="K21" s="30">
        <f>ТвТопливо!K21*0.266</f>
        <v>0</v>
      </c>
    </row>
    <row r="22" spans="1:11" s="5" customFormat="1" x14ac:dyDescent="0.25">
      <c r="A22" s="6" t="s">
        <v>51</v>
      </c>
      <c r="B22" s="4" t="s">
        <v>46</v>
      </c>
      <c r="C22" s="42">
        <f t="shared" ref="C22:K22" si="6">SUM(C23:C25)</f>
        <v>0</v>
      </c>
      <c r="D22" s="42">
        <f t="shared" si="6"/>
        <v>0</v>
      </c>
      <c r="E22" s="42">
        <f t="shared" si="6"/>
        <v>0</v>
      </c>
      <c r="F22" s="42">
        <f t="shared" si="6"/>
        <v>0</v>
      </c>
      <c r="G22" s="42">
        <f t="shared" si="6"/>
        <v>0</v>
      </c>
      <c r="H22" s="42">
        <f t="shared" si="6"/>
        <v>0</v>
      </c>
      <c r="I22" s="42">
        <f t="shared" si="6"/>
        <v>0</v>
      </c>
      <c r="J22" s="42">
        <f t="shared" si="6"/>
        <v>0</v>
      </c>
      <c r="K22" s="42">
        <f t="shared" si="6"/>
        <v>0</v>
      </c>
    </row>
    <row r="23" spans="1:11" s="5" customFormat="1" x14ac:dyDescent="0.25">
      <c r="A23" s="44" t="s">
        <v>108</v>
      </c>
      <c r="B23" s="45" t="s">
        <v>66</v>
      </c>
      <c r="C23" s="42">
        <f>ТвТопливо!C23*0.266</f>
        <v>0</v>
      </c>
      <c r="D23" s="42">
        <f>ТвТопливо!D23*0.266</f>
        <v>0</v>
      </c>
      <c r="E23" s="42">
        <f>ТвТопливо!E23*0.266</f>
        <v>0</v>
      </c>
      <c r="F23" s="42">
        <f>ТвТопливо!F23*0.266</f>
        <v>0</v>
      </c>
      <c r="G23" s="42">
        <f>ТвТопливо!G23*0.266</f>
        <v>0</v>
      </c>
      <c r="H23" s="42">
        <f>ТвТопливо!H23*0.266</f>
        <v>0</v>
      </c>
      <c r="I23" s="42">
        <f>ТвТопливо!I23*0.266</f>
        <v>0</v>
      </c>
      <c r="J23" s="42">
        <f>ТвТопливо!J23*0.266</f>
        <v>0</v>
      </c>
      <c r="K23" s="42">
        <f>ТвТопливо!K23*0.266</f>
        <v>0</v>
      </c>
    </row>
    <row r="24" spans="1:11" s="5" customFormat="1" x14ac:dyDescent="0.25">
      <c r="A24" s="44" t="s">
        <v>109</v>
      </c>
      <c r="B24" s="45" t="s">
        <v>70</v>
      </c>
      <c r="C24" s="42">
        <f>ТвТопливо!C24*0.266</f>
        <v>0</v>
      </c>
      <c r="D24" s="42">
        <f>ТвТопливо!D24*0.266</f>
        <v>0</v>
      </c>
      <c r="E24" s="42">
        <f>ТвТопливо!E24*0.266</f>
        <v>0</v>
      </c>
      <c r="F24" s="42">
        <f>ТвТопливо!F24*0.266</f>
        <v>0</v>
      </c>
      <c r="G24" s="42">
        <f>ТвТопливо!G24*0.266</f>
        <v>0</v>
      </c>
      <c r="H24" s="42">
        <f>ТвТопливо!H24*0.266</f>
        <v>0</v>
      </c>
      <c r="I24" s="42">
        <f>ТвТопливо!I24*0.266</f>
        <v>0</v>
      </c>
      <c r="J24" s="42">
        <f>ТвТопливо!J24*0.266</f>
        <v>0</v>
      </c>
      <c r="K24" s="42">
        <f>ТвТопливо!K24*0.266</f>
        <v>0</v>
      </c>
    </row>
    <row r="25" spans="1:11" s="5" customFormat="1" x14ac:dyDescent="0.25">
      <c r="A25" s="44" t="s">
        <v>73</v>
      </c>
      <c r="B25" s="45" t="s">
        <v>71</v>
      </c>
      <c r="C25" s="42">
        <f>ТвТопливо!C25*0.266</f>
        <v>0</v>
      </c>
      <c r="D25" s="42">
        <f>ТвТопливо!D25*0.266</f>
        <v>0</v>
      </c>
      <c r="E25" s="42">
        <f>ТвТопливо!E25*0.266</f>
        <v>0</v>
      </c>
      <c r="F25" s="42">
        <f>ТвТопливо!F25*0.266</f>
        <v>0</v>
      </c>
      <c r="G25" s="42">
        <f>ТвТопливо!G25*0.266</f>
        <v>0</v>
      </c>
      <c r="H25" s="42">
        <f>ТвТопливо!H25*0.266</f>
        <v>0</v>
      </c>
      <c r="I25" s="42">
        <f>ТвТопливо!I25*0.266</f>
        <v>0</v>
      </c>
      <c r="J25" s="42">
        <f>ТвТопливо!J25*0.266</f>
        <v>0</v>
      </c>
      <c r="K25" s="42">
        <f>ТвТопливо!K25*0.266</f>
        <v>0</v>
      </c>
    </row>
    <row r="26" spans="1:11" s="5" customFormat="1" x14ac:dyDescent="0.25">
      <c r="A26" s="6" t="s">
        <v>3</v>
      </c>
      <c r="B26" s="4" t="s">
        <v>59</v>
      </c>
      <c r="C26" s="42">
        <f>ТвТопливо!C26*0.266</f>
        <v>0</v>
      </c>
      <c r="D26" s="42">
        <f>ТвТопливо!D26*0.266</f>
        <v>0</v>
      </c>
      <c r="E26" s="42">
        <f>ТвТопливо!E26*0.266</f>
        <v>0</v>
      </c>
      <c r="F26" s="42">
        <f>ТвТопливо!F26*0.266</f>
        <v>0</v>
      </c>
      <c r="G26" s="42">
        <f>ТвТопливо!G26*0.266</f>
        <v>0</v>
      </c>
      <c r="H26" s="42">
        <f>ТвТопливо!H26*0.266</f>
        <v>0</v>
      </c>
      <c r="I26" s="42">
        <f>ТвТопливо!I26*0.266</f>
        <v>0</v>
      </c>
      <c r="J26" s="42">
        <f>ТвТопливо!J26*0.266</f>
        <v>0</v>
      </c>
      <c r="K26" s="42">
        <f>ТвТопливо!K26*0.266</f>
        <v>0</v>
      </c>
    </row>
    <row r="27" spans="1:11" s="5" customFormat="1" x14ac:dyDescent="0.25">
      <c r="A27" s="6" t="s">
        <v>47</v>
      </c>
      <c r="B27" s="4" t="s">
        <v>48</v>
      </c>
      <c r="C27" s="42">
        <f t="shared" ref="C27:K27" si="7">C28+C29+C30+C31</f>
        <v>0</v>
      </c>
      <c r="D27" s="42">
        <f t="shared" si="7"/>
        <v>0</v>
      </c>
      <c r="E27" s="42">
        <f t="shared" si="7"/>
        <v>0</v>
      </c>
      <c r="F27" s="42">
        <f t="shared" si="7"/>
        <v>0</v>
      </c>
      <c r="G27" s="42">
        <f t="shared" si="7"/>
        <v>0</v>
      </c>
      <c r="H27" s="42">
        <f t="shared" si="7"/>
        <v>0</v>
      </c>
      <c r="I27" s="42">
        <f t="shared" si="7"/>
        <v>0</v>
      </c>
      <c r="J27" s="42">
        <f t="shared" si="7"/>
        <v>0</v>
      </c>
      <c r="K27" s="42">
        <f t="shared" si="7"/>
        <v>0</v>
      </c>
    </row>
    <row r="28" spans="1:11" s="5" customFormat="1" x14ac:dyDescent="0.25">
      <c r="A28" s="20" t="s">
        <v>53</v>
      </c>
      <c r="B28" s="4" t="s">
        <v>60</v>
      </c>
      <c r="C28" s="42">
        <f>ТвТопливо!C28*0.266</f>
        <v>0</v>
      </c>
      <c r="D28" s="42">
        <f>ТвТопливо!D28*0.266</f>
        <v>0</v>
      </c>
      <c r="E28" s="42">
        <f>ТвТопливо!E28*0.266</f>
        <v>0</v>
      </c>
      <c r="F28" s="42">
        <f>ТвТопливо!F28*0.266</f>
        <v>0</v>
      </c>
      <c r="G28" s="42">
        <f>ТвТопливо!G28*0.266</f>
        <v>0</v>
      </c>
      <c r="H28" s="42">
        <f>ТвТопливо!H28*0.266</f>
        <v>0</v>
      </c>
      <c r="I28" s="42">
        <f>ТвТопливо!I28*0.266</f>
        <v>0</v>
      </c>
      <c r="J28" s="42">
        <f>ТвТопливо!J28*0.266</f>
        <v>0</v>
      </c>
      <c r="K28" s="42">
        <f>ТвТопливо!K28*0.266</f>
        <v>0</v>
      </c>
    </row>
    <row r="29" spans="1:11" s="5" customFormat="1" x14ac:dyDescent="0.25">
      <c r="A29" s="20" t="s">
        <v>52</v>
      </c>
      <c r="B29" s="4" t="s">
        <v>61</v>
      </c>
      <c r="C29" s="42">
        <f>ТвТопливо!C29*0.266</f>
        <v>0</v>
      </c>
      <c r="D29" s="42">
        <f>ТвТопливо!D29*0.266</f>
        <v>0</v>
      </c>
      <c r="E29" s="42">
        <f>ТвТопливо!E29*0.266</f>
        <v>0</v>
      </c>
      <c r="F29" s="42">
        <f>ТвТопливо!F29*0.266</f>
        <v>0</v>
      </c>
      <c r="G29" s="42">
        <f>ТвТопливо!G29*0.266</f>
        <v>0</v>
      </c>
      <c r="H29" s="42">
        <f>ТвТопливо!H29*0.266</f>
        <v>0</v>
      </c>
      <c r="I29" s="42">
        <f>ТвТопливо!I29*0.266</f>
        <v>0</v>
      </c>
      <c r="J29" s="42">
        <f>ТвТопливо!J29*0.266</f>
        <v>0</v>
      </c>
      <c r="K29" s="42">
        <f>ТвТопливо!K29*0.266</f>
        <v>0</v>
      </c>
    </row>
    <row r="30" spans="1:11" s="5" customFormat="1" x14ac:dyDescent="0.25">
      <c r="A30" s="20" t="s">
        <v>54</v>
      </c>
      <c r="B30" s="4" t="s">
        <v>62</v>
      </c>
      <c r="C30" s="42">
        <f>ТвТопливо!C30*0.266</f>
        <v>0</v>
      </c>
      <c r="D30" s="42">
        <f>ТвТопливо!D30*0.266</f>
        <v>0</v>
      </c>
      <c r="E30" s="42">
        <f>ТвТопливо!E30*0.266</f>
        <v>0</v>
      </c>
      <c r="F30" s="42">
        <f>ТвТопливо!F30*0.266</f>
        <v>0</v>
      </c>
      <c r="G30" s="42">
        <f>ТвТопливо!G30*0.266</f>
        <v>0</v>
      </c>
      <c r="H30" s="42">
        <f>ТвТопливо!H30*0.266</f>
        <v>0</v>
      </c>
      <c r="I30" s="42">
        <f>ТвТопливо!I30*0.266</f>
        <v>0</v>
      </c>
      <c r="J30" s="42">
        <f>ТвТопливо!J30*0.266</f>
        <v>0</v>
      </c>
      <c r="K30" s="42">
        <f>ТвТопливо!K30*0.266</f>
        <v>0</v>
      </c>
    </row>
    <row r="31" spans="1:11" s="5" customFormat="1" x14ac:dyDescent="0.25">
      <c r="A31" s="20" t="s">
        <v>55</v>
      </c>
      <c r="B31" s="4" t="s">
        <v>63</v>
      </c>
      <c r="C31" s="42">
        <f>ТвТопливо!C31*0.266</f>
        <v>0</v>
      </c>
      <c r="D31" s="42">
        <f>ТвТопливо!D31*0.266</f>
        <v>0</v>
      </c>
      <c r="E31" s="42">
        <f>ТвТопливо!E31*0.266</f>
        <v>0</v>
      </c>
      <c r="F31" s="42">
        <f>ТвТопливо!F31*0.266</f>
        <v>0</v>
      </c>
      <c r="G31" s="42">
        <f>ТвТопливо!G31*0.266</f>
        <v>0</v>
      </c>
      <c r="H31" s="42">
        <f>ТвТопливо!H31*0.266</f>
        <v>0</v>
      </c>
      <c r="I31" s="42">
        <f>ТвТопливо!I31*0.266</f>
        <v>0</v>
      </c>
      <c r="J31" s="42">
        <f>ТвТопливо!J31*0.266</f>
        <v>0</v>
      </c>
      <c r="K31" s="42">
        <f>ТвТопливо!K31*0.266</f>
        <v>0</v>
      </c>
    </row>
    <row r="32" spans="1:11" s="5" customFormat="1" x14ac:dyDescent="0.25">
      <c r="A32" s="6" t="s">
        <v>56</v>
      </c>
      <c r="B32" s="4" t="s">
        <v>64</v>
      </c>
      <c r="C32" s="42">
        <f>ТвТопливо!C32*0.266</f>
        <v>0</v>
      </c>
      <c r="D32" s="42">
        <f>ТвТопливо!D32*0.266</f>
        <v>0</v>
      </c>
      <c r="E32" s="42">
        <f>ТвТопливо!E32*0.266</f>
        <v>0</v>
      </c>
      <c r="F32" s="42">
        <f>ТвТопливо!F32*0.266</f>
        <v>0</v>
      </c>
      <c r="G32" s="42">
        <f>ТвТопливо!G32*0.266</f>
        <v>0</v>
      </c>
      <c r="H32" s="42">
        <f>ТвТопливо!H32*0.266</f>
        <v>0</v>
      </c>
      <c r="I32" s="42">
        <f>ТвТопливо!I32*0.266</f>
        <v>0</v>
      </c>
      <c r="J32" s="42">
        <f>ТвТопливо!J32*0.266</f>
        <v>0</v>
      </c>
      <c r="K32" s="42">
        <f>ТвТопливо!K32*0.266</f>
        <v>0</v>
      </c>
    </row>
    <row r="33" spans="1:11" s="5" customFormat="1" x14ac:dyDescent="0.25">
      <c r="A33" s="6" t="s">
        <v>1</v>
      </c>
      <c r="B33" s="4" t="s">
        <v>49</v>
      </c>
      <c r="C33" s="30">
        <f>ТвТопливо!C33*0.266</f>
        <v>3.5112000000000001</v>
      </c>
      <c r="D33" s="30">
        <f>ТвТопливо!D33*0.266</f>
        <v>3.4580000000000002</v>
      </c>
      <c r="E33" s="42">
        <f>ТвТопливо!E33*0.266</f>
        <v>3.4580000000000002</v>
      </c>
      <c r="F33" s="42">
        <f>ТвТопливо!F33*0.266</f>
        <v>2.8728000000000002</v>
      </c>
      <c r="G33" s="42">
        <f>ТвТопливо!G33*0.266</f>
        <v>2.7132000000000001</v>
      </c>
      <c r="H33" s="30">
        <f>ТвТопливо!H33*0.266</f>
        <v>2.7132000000000001</v>
      </c>
      <c r="I33" s="30">
        <f>ТвТопливо!I33*0.266</f>
        <v>2.1545999999999998</v>
      </c>
      <c r="J33" s="30">
        <f>ТвТопливо!J33*0.266</f>
        <v>2.1545999999999998</v>
      </c>
      <c r="K33" s="30">
        <f>ТвТопливо!K33*0.266</f>
        <v>2.1280000000000001</v>
      </c>
    </row>
    <row r="34" spans="1:11" s="5" customFormat="1" x14ac:dyDescent="0.25">
      <c r="A34" s="6" t="s">
        <v>110</v>
      </c>
      <c r="B34" s="4" t="s">
        <v>65</v>
      </c>
      <c r="C34" s="30">
        <f>ТвТопливо!C34*0.266</f>
        <v>0</v>
      </c>
      <c r="D34" s="30">
        <f>ТвТопливо!D34*0.266</f>
        <v>0</v>
      </c>
      <c r="E34" s="42">
        <f>ТвТопливо!E34*0.266</f>
        <v>0</v>
      </c>
      <c r="F34" s="42">
        <f>ТвТопливо!F34*0.266</f>
        <v>0</v>
      </c>
      <c r="G34" s="42">
        <f>ТвТопливо!G34*0.266</f>
        <v>0</v>
      </c>
      <c r="H34" s="30">
        <f>ТвТопливо!H34*0.266</f>
        <v>0</v>
      </c>
      <c r="I34" s="30">
        <f>ТвТопливо!I34*0.266</f>
        <v>0</v>
      </c>
      <c r="J34" s="30">
        <f>ТвТопливо!J34*0.266</f>
        <v>0</v>
      </c>
      <c r="K34" s="30">
        <f>ТвТопливо!K34*0.266</f>
        <v>0</v>
      </c>
    </row>
    <row r="35" spans="1:11" s="24" customFormat="1" ht="30" x14ac:dyDescent="0.25">
      <c r="A35" s="23" t="s">
        <v>69</v>
      </c>
      <c r="B35" s="26" t="s">
        <v>111</v>
      </c>
      <c r="C35" s="43">
        <f>ТвТопливо!C35*0.266</f>
        <v>0</v>
      </c>
      <c r="D35" s="43">
        <f>ТвТопливо!D35*0.266</f>
        <v>0</v>
      </c>
      <c r="E35" s="43">
        <f>ТвТопливо!E35*0.266</f>
        <v>0</v>
      </c>
      <c r="F35" s="43">
        <f>ТвТопливо!F35*0.266</f>
        <v>0</v>
      </c>
      <c r="G35" s="43">
        <f>ТвТопливо!G35*0.266</f>
        <v>0</v>
      </c>
      <c r="H35" s="43">
        <f>ТвТопливо!H35*0.266</f>
        <v>0</v>
      </c>
      <c r="I35" s="43">
        <f>ТвТопливо!I35*0.266</f>
        <v>0</v>
      </c>
      <c r="J35" s="43">
        <f>ТвТопливо!J35*0.266</f>
        <v>0</v>
      </c>
      <c r="K35" s="43">
        <f>ТвТопливо!K35*0.266</f>
        <v>0</v>
      </c>
    </row>
    <row r="37" spans="1:11" x14ac:dyDescent="0.25">
      <c r="A37" s="7" t="s">
        <v>72</v>
      </c>
      <c r="C37" s="48">
        <v>0.26600000000000001</v>
      </c>
    </row>
    <row r="38" spans="1:11" x14ac:dyDescent="0.25">
      <c r="A38" s="3"/>
    </row>
    <row r="39" spans="1:11" x14ac:dyDescent="0.25">
      <c r="A39" s="3"/>
    </row>
    <row r="40" spans="1:11" x14ac:dyDescent="0.25">
      <c r="A40" s="3"/>
    </row>
    <row r="41" spans="1:11" x14ac:dyDescent="0.25">
      <c r="A41" s="3"/>
    </row>
    <row r="42" spans="1:11" s="4" customFormat="1" x14ac:dyDescent="0.25">
      <c r="A42" s="3"/>
      <c r="C42" s="29"/>
      <c r="D42" s="29"/>
      <c r="E42" s="29"/>
      <c r="F42" s="29"/>
      <c r="G42" s="29"/>
      <c r="H42" s="29"/>
      <c r="I42" s="29"/>
      <c r="J42" s="29"/>
      <c r="K42" s="29"/>
    </row>
    <row r="43" spans="1:11" s="4" customFormat="1" x14ac:dyDescent="0.25">
      <c r="A43" s="3"/>
      <c r="C43" s="29"/>
      <c r="D43" s="29"/>
      <c r="E43" s="29"/>
      <c r="F43" s="29"/>
      <c r="G43" s="29"/>
      <c r="H43" s="29"/>
      <c r="I43" s="29"/>
      <c r="J43" s="29"/>
      <c r="K43" s="29"/>
    </row>
    <row r="44" spans="1:11" s="4" customFormat="1" x14ac:dyDescent="0.25">
      <c r="A44" s="3"/>
      <c r="C44" s="29"/>
      <c r="D44" s="29"/>
      <c r="E44" s="29"/>
      <c r="F44" s="29"/>
      <c r="G44" s="29"/>
      <c r="H44" s="29"/>
      <c r="I44" s="29"/>
      <c r="J44" s="29"/>
      <c r="K44" s="29"/>
    </row>
    <row r="45" spans="1:11" s="4" customFormat="1" x14ac:dyDescent="0.25">
      <c r="A45" s="3"/>
      <c r="C45" s="29"/>
      <c r="D45" s="29"/>
      <c r="E45" s="29"/>
      <c r="F45" s="29"/>
      <c r="G45" s="29"/>
      <c r="H45" s="29"/>
      <c r="I45" s="29"/>
      <c r="J45" s="29"/>
      <c r="K45" s="29"/>
    </row>
    <row r="46" spans="1:11" s="4" customFormat="1" x14ac:dyDescent="0.25">
      <c r="A46" s="3"/>
      <c r="C46" s="29"/>
      <c r="D46" s="29"/>
      <c r="E46" s="29"/>
      <c r="F46" s="29"/>
      <c r="G46" s="29"/>
      <c r="H46" s="29"/>
      <c r="I46" s="29"/>
      <c r="J46" s="29"/>
      <c r="K46" s="29"/>
    </row>
    <row r="47" spans="1:11" s="4" customFormat="1" x14ac:dyDescent="0.25">
      <c r="A47" s="3"/>
      <c r="C47" s="29"/>
      <c r="D47" s="29"/>
      <c r="E47" s="29"/>
      <c r="F47" s="29"/>
      <c r="G47" s="29"/>
      <c r="H47" s="29"/>
      <c r="I47" s="29"/>
      <c r="J47" s="29"/>
      <c r="K47" s="29"/>
    </row>
    <row r="48" spans="1:11" s="4" customFormat="1" x14ac:dyDescent="0.25">
      <c r="A48" s="3"/>
      <c r="C48" s="29"/>
      <c r="D48" s="29"/>
      <c r="E48" s="29"/>
      <c r="F48" s="29"/>
      <c r="G48" s="29"/>
      <c r="H48" s="29"/>
      <c r="I48" s="29"/>
      <c r="J48" s="29"/>
      <c r="K48" s="29"/>
    </row>
    <row r="49" spans="1:11" s="4" customFormat="1" x14ac:dyDescent="0.25">
      <c r="A49" s="3"/>
      <c r="C49" s="29"/>
      <c r="D49" s="29"/>
      <c r="E49" s="29"/>
      <c r="F49" s="29"/>
      <c r="G49" s="29"/>
      <c r="H49" s="29"/>
      <c r="I49" s="29"/>
      <c r="J49" s="29"/>
      <c r="K49" s="29"/>
    </row>
    <row r="50" spans="1:11" s="4" customFormat="1" x14ac:dyDescent="0.25">
      <c r="A50" s="3"/>
      <c r="C50" s="29"/>
      <c r="D50" s="29"/>
      <c r="E50" s="29"/>
      <c r="F50" s="29"/>
      <c r="G50" s="29"/>
      <c r="H50" s="29"/>
      <c r="I50" s="29"/>
      <c r="J50" s="29"/>
      <c r="K50" s="29"/>
    </row>
    <row r="51" spans="1:11" s="4" customFormat="1" x14ac:dyDescent="0.25">
      <c r="A51" s="3"/>
      <c r="C51" s="29"/>
      <c r="D51" s="29"/>
      <c r="E51" s="29"/>
      <c r="F51" s="29"/>
      <c r="G51" s="29"/>
      <c r="H51" s="29"/>
      <c r="I51" s="29"/>
      <c r="J51" s="29"/>
      <c r="K51" s="29"/>
    </row>
    <row r="52" spans="1:11" s="4" customFormat="1" x14ac:dyDescent="0.25">
      <c r="A52" s="3"/>
      <c r="C52" s="29"/>
      <c r="D52" s="29"/>
      <c r="E52" s="29"/>
      <c r="F52" s="29"/>
      <c r="G52" s="29"/>
      <c r="H52" s="29"/>
      <c r="I52" s="29"/>
      <c r="J52" s="29"/>
      <c r="K52" s="29"/>
    </row>
    <row r="53" spans="1:11" s="4" customFormat="1" x14ac:dyDescent="0.25">
      <c r="A53" s="3"/>
      <c r="C53" s="29"/>
      <c r="D53" s="29"/>
      <c r="E53" s="29"/>
      <c r="F53" s="29"/>
      <c r="G53" s="29"/>
      <c r="H53" s="29"/>
      <c r="I53" s="29"/>
      <c r="J53" s="29"/>
      <c r="K53" s="29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2F507-77AA-4020-9972-7E84252DE752}">
  <dimension ref="A1:L54"/>
  <sheetViews>
    <sheetView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50.7109375" style="7" customWidth="1"/>
    <col min="2" max="2" width="8.7109375" style="4" customWidth="1"/>
    <col min="3" max="12" width="12.7109375" style="3" customWidth="1"/>
    <col min="13" max="16384" width="9.140625" style="3"/>
  </cols>
  <sheetData>
    <row r="1" spans="1:12" s="1" customFormat="1" ht="50.1" customHeight="1" x14ac:dyDescent="0.25">
      <c r="A1" s="9" t="s">
        <v>93</v>
      </c>
      <c r="B1" s="10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11" t="s">
        <v>13</v>
      </c>
      <c r="L1" s="9" t="s">
        <v>14</v>
      </c>
    </row>
    <row r="2" spans="1:12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13" t="s">
        <v>24</v>
      </c>
    </row>
    <row r="3" spans="1:12" x14ac:dyDescent="0.25">
      <c r="A3" s="7" t="s">
        <v>25</v>
      </c>
      <c r="B3" s="4" t="s">
        <v>15</v>
      </c>
      <c r="C3" s="30">
        <v>0</v>
      </c>
      <c r="D3" s="30">
        <v>0</v>
      </c>
      <c r="E3" s="30">
        <f>Нефтепродукты!C3</f>
        <v>0</v>
      </c>
      <c r="F3" s="30">
        <f>ГазУТ!C3</f>
        <v>0</v>
      </c>
      <c r="G3" s="30">
        <f>ТвТопливоУТ!C3</f>
        <v>0</v>
      </c>
      <c r="H3" s="30">
        <v>0</v>
      </c>
      <c r="I3" s="30">
        <v>0</v>
      </c>
      <c r="J3" s="30">
        <f>ЭлектроэнергияУТ!C3</f>
        <v>0</v>
      </c>
      <c r="K3" s="30">
        <f>ТеплоУТ!C3</f>
        <v>0</v>
      </c>
      <c r="L3" s="31">
        <f t="shared" ref="L3:L35" si="0">SUM(C3:K3)</f>
        <v>0</v>
      </c>
    </row>
    <row r="4" spans="1:12" x14ac:dyDescent="0.25">
      <c r="A4" s="7" t="s">
        <v>26</v>
      </c>
      <c r="B4" s="4" t="s">
        <v>16</v>
      </c>
      <c r="C4" s="30">
        <v>0</v>
      </c>
      <c r="D4" s="30">
        <v>0</v>
      </c>
      <c r="E4" s="30">
        <f>Нефтепродукты!C4</f>
        <v>7741.335</v>
      </c>
      <c r="F4" s="30">
        <f>ГазУТ!C4</f>
        <v>122183.21199999998</v>
      </c>
      <c r="G4" s="30">
        <f>ТвТопливоУТ!C4</f>
        <v>179.816</v>
      </c>
      <c r="H4" s="30">
        <v>0</v>
      </c>
      <c r="I4" s="30">
        <v>0</v>
      </c>
      <c r="J4" s="30">
        <f>ЭлектроэнергияУТ!C4</f>
        <v>12481.1667</v>
      </c>
      <c r="K4" s="30">
        <f>ТеплоУТ!C4</f>
        <v>0</v>
      </c>
      <c r="L4" s="31">
        <f t="shared" si="0"/>
        <v>142585.52969999998</v>
      </c>
    </row>
    <row r="5" spans="1:12" x14ac:dyDescent="0.25">
      <c r="A5" s="7" t="s">
        <v>27</v>
      </c>
      <c r="B5" s="4" t="s">
        <v>17</v>
      </c>
      <c r="C5" s="30">
        <v>0</v>
      </c>
      <c r="D5" s="30">
        <v>0</v>
      </c>
      <c r="E5" s="30">
        <f>Нефтепродукты!C5</f>
        <v>0</v>
      </c>
      <c r="F5" s="30">
        <f>ГазУТ!C5</f>
        <v>0</v>
      </c>
      <c r="G5" s="30">
        <f>ТвТопливоУТ!C5</f>
        <v>0</v>
      </c>
      <c r="H5" s="30">
        <v>0</v>
      </c>
      <c r="I5" s="30">
        <v>0</v>
      </c>
      <c r="J5" s="30">
        <f>ЭлектроэнергияУТ!C5</f>
        <v>0</v>
      </c>
      <c r="K5" s="30">
        <f>ТеплоУТ!C5</f>
        <v>0</v>
      </c>
      <c r="L5" s="31">
        <f t="shared" si="0"/>
        <v>0</v>
      </c>
    </row>
    <row r="6" spans="1:12" x14ac:dyDescent="0.25">
      <c r="A6" s="7" t="s">
        <v>2</v>
      </c>
      <c r="B6" s="4" t="s">
        <v>18</v>
      </c>
      <c r="C6" s="30">
        <v>0</v>
      </c>
      <c r="D6" s="30">
        <v>0</v>
      </c>
      <c r="E6" s="30">
        <f>Нефтепродукты!C6</f>
        <v>35.28</v>
      </c>
      <c r="F6" s="30">
        <f>ГазУТ!C6</f>
        <v>0</v>
      </c>
      <c r="G6" s="30">
        <f>ТвТопливоУТ!C6</f>
        <v>0</v>
      </c>
      <c r="H6" s="30">
        <v>0</v>
      </c>
      <c r="I6" s="30">
        <v>0</v>
      </c>
      <c r="J6" s="30">
        <f>ЭлектроэнергияУТ!C6</f>
        <v>0</v>
      </c>
      <c r="K6" s="30">
        <f>ТеплоУТ!C6</f>
        <v>0</v>
      </c>
      <c r="L6" s="31">
        <f t="shared" si="0"/>
        <v>35.28</v>
      </c>
    </row>
    <row r="7" spans="1:12" s="5" customFormat="1" x14ac:dyDescent="0.25">
      <c r="A7" s="14" t="s">
        <v>28</v>
      </c>
      <c r="B7" s="15" t="s">
        <v>19</v>
      </c>
      <c r="C7" s="32">
        <f t="shared" ref="C7:L7" si="1">SUM(C3:C6)</f>
        <v>0</v>
      </c>
      <c r="D7" s="32">
        <f t="shared" si="1"/>
        <v>0</v>
      </c>
      <c r="E7" s="32">
        <f t="shared" si="1"/>
        <v>7776.6149999999998</v>
      </c>
      <c r="F7" s="32">
        <f t="shared" si="1"/>
        <v>122183.21199999998</v>
      </c>
      <c r="G7" s="32">
        <f t="shared" si="1"/>
        <v>179.816</v>
      </c>
      <c r="H7" s="32">
        <f t="shared" si="1"/>
        <v>0</v>
      </c>
      <c r="I7" s="32">
        <f t="shared" si="1"/>
        <v>0</v>
      </c>
      <c r="J7" s="32">
        <f t="shared" si="1"/>
        <v>12481.1667</v>
      </c>
      <c r="K7" s="32">
        <f t="shared" si="1"/>
        <v>0</v>
      </c>
      <c r="L7" s="32">
        <f t="shared" si="1"/>
        <v>142620.80969999998</v>
      </c>
    </row>
    <row r="8" spans="1:12" x14ac:dyDescent="0.25">
      <c r="A8" s="7" t="s">
        <v>0</v>
      </c>
      <c r="B8" s="4" t="s">
        <v>20</v>
      </c>
      <c r="C8" s="41">
        <f>ROUND(C7+C9+C10+C14+C18+C19-C20,1)</f>
        <v>0</v>
      </c>
      <c r="D8" s="41">
        <f t="shared" ref="D8:L8" si="2">ROUND(D7+D9+D10+D14+D18+D19-D20,1)</f>
        <v>0</v>
      </c>
      <c r="E8" s="41">
        <f t="shared" si="2"/>
        <v>0</v>
      </c>
      <c r="F8" s="41">
        <f t="shared" si="2"/>
        <v>0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0</v>
      </c>
      <c r="L8" s="41">
        <f t="shared" si="2"/>
        <v>0</v>
      </c>
    </row>
    <row r="9" spans="1:12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f>Нефтепродукты!C9</f>
        <v>0</v>
      </c>
      <c r="F9" s="34">
        <f>ГазУТ!C9</f>
        <v>0</v>
      </c>
      <c r="G9" s="34">
        <f>ТвТопливоУТ!C9</f>
        <v>0</v>
      </c>
      <c r="H9" s="34">
        <v>0</v>
      </c>
      <c r="I9" s="34">
        <v>0</v>
      </c>
      <c r="J9" s="34">
        <f>ЭлектроэнергияУТ!C9</f>
        <v>0</v>
      </c>
      <c r="K9" s="34">
        <f>ТеплоУТ!C9</f>
        <v>0</v>
      </c>
      <c r="L9" s="35">
        <f t="shared" si="0"/>
        <v>0</v>
      </c>
    </row>
    <row r="10" spans="1:12" x14ac:dyDescent="0.25">
      <c r="A10" s="18" t="s">
        <v>57</v>
      </c>
      <c r="B10" s="19" t="s">
        <v>22</v>
      </c>
      <c r="C10" s="36">
        <f t="shared" ref="C10:L10" si="3">SUM(C11:C13)</f>
        <v>0</v>
      </c>
      <c r="D10" s="36">
        <f t="shared" si="3"/>
        <v>0</v>
      </c>
      <c r="E10" s="36">
        <f t="shared" si="3"/>
        <v>-1578.9250000000002</v>
      </c>
      <c r="F10" s="36">
        <f t="shared" si="3"/>
        <v>-117841.86399999999</v>
      </c>
      <c r="G10" s="36">
        <f t="shared" si="3"/>
        <v>-176.3048</v>
      </c>
      <c r="H10" s="36">
        <f t="shared" si="3"/>
        <v>0</v>
      </c>
      <c r="I10" s="36">
        <f t="shared" si="3"/>
        <v>0</v>
      </c>
      <c r="J10" s="36">
        <f t="shared" si="3"/>
        <v>-3649.6559999999999</v>
      </c>
      <c r="K10" s="36">
        <f t="shared" si="3"/>
        <v>108697.92800000001</v>
      </c>
      <c r="L10" s="36">
        <f t="shared" si="3"/>
        <v>-14548.821799999976</v>
      </c>
    </row>
    <row r="11" spans="1:12" x14ac:dyDescent="0.25">
      <c r="A11" s="20" t="s">
        <v>30</v>
      </c>
      <c r="B11" s="4" t="s">
        <v>31</v>
      </c>
      <c r="C11" s="30">
        <v>0</v>
      </c>
      <c r="D11" s="30">
        <v>0</v>
      </c>
      <c r="E11" s="30">
        <f>Нефтепродукты!C11</f>
        <v>0</v>
      </c>
      <c r="F11" s="30">
        <f>ГазУТ!C11</f>
        <v>0</v>
      </c>
      <c r="G11" s="30">
        <f>ТвТопливоУТ!C11</f>
        <v>0</v>
      </c>
      <c r="H11" s="30">
        <v>0</v>
      </c>
      <c r="I11" s="30">
        <v>0</v>
      </c>
      <c r="J11" s="30">
        <f>ЭлектроэнергияУТ!C11</f>
        <v>0</v>
      </c>
      <c r="K11" s="30">
        <f>ТеплоУТ!C11</f>
        <v>0</v>
      </c>
      <c r="L11" s="31">
        <f t="shared" si="0"/>
        <v>0</v>
      </c>
    </row>
    <row r="12" spans="1:12" x14ac:dyDescent="0.25">
      <c r="A12" s="20" t="s">
        <v>32</v>
      </c>
      <c r="B12" s="4" t="s">
        <v>33</v>
      </c>
      <c r="C12" s="30">
        <v>0</v>
      </c>
      <c r="D12" s="30">
        <v>0</v>
      </c>
      <c r="E12" s="30">
        <f>Нефтепродукты!C12</f>
        <v>-1578.9250000000002</v>
      </c>
      <c r="F12" s="30">
        <f>ГазУТ!C12</f>
        <v>-117841.86399999999</v>
      </c>
      <c r="G12" s="30">
        <f>ТвТопливоУТ!C12</f>
        <v>-176.3048</v>
      </c>
      <c r="H12" s="30">
        <v>0</v>
      </c>
      <c r="I12" s="30">
        <v>0</v>
      </c>
      <c r="J12" s="30">
        <f>ЭлектроэнергияУТ!C12</f>
        <v>-3649.6559999999999</v>
      </c>
      <c r="K12" s="30">
        <f>ТеплоУТ!C12</f>
        <v>108697.92800000001</v>
      </c>
      <c r="L12" s="31">
        <f t="shared" si="0"/>
        <v>-14548.821799999976</v>
      </c>
    </row>
    <row r="13" spans="1:12" x14ac:dyDescent="0.25">
      <c r="A13" s="20" t="s">
        <v>34</v>
      </c>
      <c r="B13" s="4" t="s">
        <v>35</v>
      </c>
      <c r="C13" s="30">
        <v>0</v>
      </c>
      <c r="D13" s="30">
        <v>0</v>
      </c>
      <c r="E13" s="30">
        <f>Нефтепродукты!C13</f>
        <v>0</v>
      </c>
      <c r="F13" s="30">
        <f>ГазУТ!C13</f>
        <v>0</v>
      </c>
      <c r="G13" s="30">
        <f>ТвТопливоУТ!C13</f>
        <v>0</v>
      </c>
      <c r="H13" s="30">
        <v>0</v>
      </c>
      <c r="I13" s="30">
        <v>0</v>
      </c>
      <c r="J13" s="30">
        <f>ЭлектроэнергияУТ!C13</f>
        <v>0</v>
      </c>
      <c r="K13" s="30">
        <f>ТеплоУТ!C13</f>
        <v>0</v>
      </c>
      <c r="L13" s="31">
        <f t="shared" si="0"/>
        <v>0</v>
      </c>
    </row>
    <row r="14" spans="1:12" x14ac:dyDescent="0.25">
      <c r="A14" s="18" t="s">
        <v>67</v>
      </c>
      <c r="B14" s="19" t="s">
        <v>23</v>
      </c>
      <c r="C14" s="36">
        <f t="shared" ref="C14:L14" si="4">SUM(C15:C17)</f>
        <v>0</v>
      </c>
      <c r="D14" s="36">
        <f t="shared" si="4"/>
        <v>0</v>
      </c>
      <c r="E14" s="36">
        <f t="shared" si="4"/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  <c r="L14" s="36">
        <f t="shared" si="4"/>
        <v>0</v>
      </c>
    </row>
    <row r="15" spans="1:12" x14ac:dyDescent="0.25">
      <c r="A15" s="20" t="s">
        <v>68</v>
      </c>
      <c r="B15" s="4" t="s">
        <v>36</v>
      </c>
      <c r="C15" s="30">
        <v>0</v>
      </c>
      <c r="D15" s="30">
        <v>0</v>
      </c>
      <c r="E15" s="30">
        <f>Нефтепродукты!C15</f>
        <v>0</v>
      </c>
      <c r="F15" s="30">
        <f>ГазУТ!C15</f>
        <v>0</v>
      </c>
      <c r="G15" s="30">
        <f>ТвТопливоУТ!C15</f>
        <v>0</v>
      </c>
      <c r="H15" s="30">
        <v>0</v>
      </c>
      <c r="I15" s="30">
        <v>0</v>
      </c>
      <c r="J15" s="30">
        <f>ЭлектроэнергияУТ!C15</f>
        <v>0</v>
      </c>
      <c r="K15" s="30">
        <f>ТеплоУТ!C15</f>
        <v>0</v>
      </c>
      <c r="L15" s="31">
        <f t="shared" si="0"/>
        <v>0</v>
      </c>
    </row>
    <row r="16" spans="1:12" x14ac:dyDescent="0.25">
      <c r="A16" s="20" t="s">
        <v>37</v>
      </c>
      <c r="B16" s="4" t="s">
        <v>38</v>
      </c>
      <c r="C16" s="30">
        <v>0</v>
      </c>
      <c r="D16" s="30">
        <v>0</v>
      </c>
      <c r="E16" s="30">
        <f>Нефтепродукты!C16</f>
        <v>0</v>
      </c>
      <c r="F16" s="30">
        <f>ГазУТ!C16</f>
        <v>0</v>
      </c>
      <c r="G16" s="30">
        <f>ТвТопливоУТ!C16</f>
        <v>0</v>
      </c>
      <c r="H16" s="30">
        <v>0</v>
      </c>
      <c r="I16" s="30">
        <v>0</v>
      </c>
      <c r="J16" s="30">
        <f>ЭлектроэнергияУТ!C16</f>
        <v>0</v>
      </c>
      <c r="K16" s="30">
        <f>ТеплоУТ!C16</f>
        <v>0</v>
      </c>
      <c r="L16" s="31">
        <f t="shared" si="0"/>
        <v>0</v>
      </c>
    </row>
    <row r="17" spans="1:12" x14ac:dyDescent="0.25">
      <c r="A17" s="20" t="s">
        <v>39</v>
      </c>
      <c r="B17" s="4" t="s">
        <v>40</v>
      </c>
      <c r="C17" s="30">
        <v>0</v>
      </c>
      <c r="D17" s="30">
        <v>0</v>
      </c>
      <c r="E17" s="30">
        <f>Нефтепродукты!C17</f>
        <v>0</v>
      </c>
      <c r="F17" s="30">
        <f>ГазУТ!C17</f>
        <v>0</v>
      </c>
      <c r="G17" s="30">
        <f>ТвТопливоУТ!C17</f>
        <v>0</v>
      </c>
      <c r="H17" s="30">
        <v>0</v>
      </c>
      <c r="I17" s="30">
        <v>0</v>
      </c>
      <c r="J17" s="30">
        <f>ЭлектроэнергияУТ!C17</f>
        <v>0</v>
      </c>
      <c r="K17" s="30">
        <f>ТеплоУТ!C17</f>
        <v>0</v>
      </c>
      <c r="L17" s="31">
        <f t="shared" si="0"/>
        <v>0</v>
      </c>
    </row>
    <row r="18" spans="1:12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f>Нефтепродукты!C18</f>
        <v>0</v>
      </c>
      <c r="F18" s="32">
        <f>ГазУТ!C18</f>
        <v>0</v>
      </c>
      <c r="G18" s="32">
        <f>ТвТопливоУТ!C18</f>
        <v>0</v>
      </c>
      <c r="H18" s="32">
        <v>0</v>
      </c>
      <c r="I18" s="32">
        <v>0</v>
      </c>
      <c r="J18" s="32">
        <f>ЭлектроэнергияУТ!C18</f>
        <v>0</v>
      </c>
      <c r="K18" s="32">
        <f>ТеплоУТ!C18</f>
        <v>-7462.6920000000009</v>
      </c>
      <c r="L18" s="33">
        <f t="shared" si="0"/>
        <v>-7462.6920000000009</v>
      </c>
    </row>
    <row r="19" spans="1:12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f>Нефтепродукты!C19</f>
        <v>0</v>
      </c>
      <c r="F19" s="37">
        <f>ГазУТ!C19</f>
        <v>0</v>
      </c>
      <c r="G19" s="37">
        <f>ТвТопливоУТ!C19</f>
        <v>0</v>
      </c>
      <c r="H19" s="37">
        <v>0</v>
      </c>
      <c r="I19" s="37">
        <v>0</v>
      </c>
      <c r="J19" s="37">
        <f>ЭлектроэнергияУТ!C19</f>
        <v>0</v>
      </c>
      <c r="K19" s="37">
        <f>ТеплоУТ!C19</f>
        <v>-23508.52</v>
      </c>
      <c r="L19" s="38">
        <f t="shared" si="0"/>
        <v>-23508.52</v>
      </c>
    </row>
    <row r="20" spans="1:12" s="5" customFormat="1" x14ac:dyDescent="0.25">
      <c r="A20" s="14" t="s">
        <v>44</v>
      </c>
      <c r="B20" s="15" t="s">
        <v>45</v>
      </c>
      <c r="C20" s="32">
        <f>C21+C22+C26+C27+C32+C33+C34+C35</f>
        <v>0</v>
      </c>
      <c r="D20" s="32">
        <f t="shared" ref="D20:L20" si="5">D21+D22+D26+D27+D32+D33+D34+D35</f>
        <v>0</v>
      </c>
      <c r="E20" s="32">
        <f t="shared" si="5"/>
        <v>6197.69</v>
      </c>
      <c r="F20" s="32">
        <f t="shared" si="5"/>
        <v>4341.348</v>
      </c>
      <c r="G20" s="32">
        <f t="shared" si="5"/>
        <v>3.5112000000000001</v>
      </c>
      <c r="H20" s="32">
        <f t="shared" si="5"/>
        <v>0</v>
      </c>
      <c r="I20" s="32">
        <f t="shared" si="5"/>
        <v>0</v>
      </c>
      <c r="J20" s="32">
        <f t="shared" si="5"/>
        <v>8831.5107000000007</v>
      </c>
      <c r="K20" s="32">
        <f t="shared" si="5"/>
        <v>77726.716000000015</v>
      </c>
      <c r="L20" s="32">
        <f t="shared" si="5"/>
        <v>97100.775900000022</v>
      </c>
    </row>
    <row r="21" spans="1:12" s="5" customFormat="1" x14ac:dyDescent="0.25">
      <c r="A21" s="6" t="s">
        <v>50</v>
      </c>
      <c r="B21" s="4" t="s">
        <v>58</v>
      </c>
      <c r="C21" s="30">
        <v>0</v>
      </c>
      <c r="D21" s="30">
        <v>0</v>
      </c>
      <c r="E21" s="30">
        <f>Нефтепродукты!C21</f>
        <v>0</v>
      </c>
      <c r="F21" s="30">
        <f>ГазУТ!C21</f>
        <v>0</v>
      </c>
      <c r="G21" s="30">
        <f>ТвТопливоУТ!C21</f>
        <v>0</v>
      </c>
      <c r="H21" s="30">
        <v>0</v>
      </c>
      <c r="I21" s="30">
        <v>0</v>
      </c>
      <c r="J21" s="30">
        <f>ЭлектроэнергияУТ!C21</f>
        <v>0</v>
      </c>
      <c r="K21" s="30">
        <f>ТеплоУТ!C21</f>
        <v>0</v>
      </c>
      <c r="L21" s="31">
        <f t="shared" si="0"/>
        <v>0</v>
      </c>
    </row>
    <row r="22" spans="1:12" s="5" customFormat="1" x14ac:dyDescent="0.25">
      <c r="A22" s="6" t="s">
        <v>51</v>
      </c>
      <c r="B22" s="4" t="s">
        <v>46</v>
      </c>
      <c r="C22" s="30">
        <f>SUM(C23:C25)</f>
        <v>0</v>
      </c>
      <c r="D22" s="30">
        <f t="shared" ref="D22:L22" si="6">SUM(D23:D25)</f>
        <v>0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3424.4798999999998</v>
      </c>
      <c r="K22" s="30">
        <f t="shared" si="6"/>
        <v>27379.550000000003</v>
      </c>
      <c r="L22" s="30">
        <f t="shared" si="6"/>
        <v>30804.029899999998</v>
      </c>
    </row>
    <row r="23" spans="1:12" s="5" customFormat="1" x14ac:dyDescent="0.25">
      <c r="A23" s="44" t="s">
        <v>108</v>
      </c>
      <c r="B23" s="45" t="s">
        <v>66</v>
      </c>
      <c r="C23" s="30">
        <v>0</v>
      </c>
      <c r="D23" s="30">
        <v>0</v>
      </c>
      <c r="E23" s="30">
        <f>Нефтепродукты!C23</f>
        <v>0</v>
      </c>
      <c r="F23" s="30">
        <f>ГазУТ!C23</f>
        <v>0</v>
      </c>
      <c r="G23" s="30">
        <f>ТвТопливоУТ!C23</f>
        <v>0</v>
      </c>
      <c r="H23" s="30">
        <v>0</v>
      </c>
      <c r="I23" s="30">
        <v>0</v>
      </c>
      <c r="J23" s="30">
        <f>ЭлектроэнергияУТ!C23</f>
        <v>2328.636</v>
      </c>
      <c r="K23" s="30">
        <f>ТеплоУТ!C23</f>
        <v>18093.536</v>
      </c>
      <c r="L23" s="31">
        <f t="shared" si="0"/>
        <v>20422.171999999999</v>
      </c>
    </row>
    <row r="24" spans="1:12" s="5" customFormat="1" x14ac:dyDescent="0.25">
      <c r="A24" s="44" t="s">
        <v>109</v>
      </c>
      <c r="B24" s="45" t="s">
        <v>70</v>
      </c>
      <c r="C24" s="30">
        <v>0</v>
      </c>
      <c r="D24" s="30">
        <v>0</v>
      </c>
      <c r="E24" s="30">
        <f>Нефтепродукты!C24</f>
        <v>0</v>
      </c>
      <c r="F24" s="30">
        <f>ГазУТ!C24</f>
        <v>0</v>
      </c>
      <c r="G24" s="30">
        <f>ТвТопливоУТ!C24</f>
        <v>0</v>
      </c>
      <c r="H24" s="30">
        <v>0</v>
      </c>
      <c r="I24" s="30">
        <v>0</v>
      </c>
      <c r="J24" s="30">
        <f>ЭлектроэнергияУТ!C24</f>
        <v>761.55449999999996</v>
      </c>
      <c r="K24" s="30">
        <f>ТеплоУТ!C24</f>
        <v>3773.8456000000001</v>
      </c>
      <c r="L24" s="31">
        <f t="shared" si="0"/>
        <v>4535.4000999999998</v>
      </c>
    </row>
    <row r="25" spans="1:12" s="5" customFormat="1" x14ac:dyDescent="0.25">
      <c r="A25" s="44" t="s">
        <v>73</v>
      </c>
      <c r="B25" s="45" t="s">
        <v>71</v>
      </c>
      <c r="C25" s="30">
        <v>0</v>
      </c>
      <c r="D25" s="30">
        <v>0</v>
      </c>
      <c r="E25" s="30">
        <f>Нефтепродукты!C25</f>
        <v>0</v>
      </c>
      <c r="F25" s="30">
        <f>ГазУТ!C25</f>
        <v>0</v>
      </c>
      <c r="G25" s="30">
        <f>ТвТопливоУТ!C25</f>
        <v>0</v>
      </c>
      <c r="H25" s="30">
        <v>0</v>
      </c>
      <c r="I25" s="30">
        <v>0</v>
      </c>
      <c r="J25" s="30">
        <f>ЭлектроэнергияУТ!C25</f>
        <v>334.2894</v>
      </c>
      <c r="K25" s="30">
        <f>ТеплоУТ!C25</f>
        <v>5512.1684000000005</v>
      </c>
      <c r="L25" s="31">
        <f t="shared" si="0"/>
        <v>5846.4578000000001</v>
      </c>
    </row>
    <row r="26" spans="1:12" s="5" customFormat="1" x14ac:dyDescent="0.25">
      <c r="A26" s="6" t="s">
        <v>3</v>
      </c>
      <c r="B26" s="4" t="s">
        <v>59</v>
      </c>
      <c r="C26" s="30">
        <v>0</v>
      </c>
      <c r="D26" s="30">
        <v>0</v>
      </c>
      <c r="E26" s="30">
        <f>Нефтепродукты!C26</f>
        <v>0</v>
      </c>
      <c r="F26" s="30">
        <f>ГазУТ!C26</f>
        <v>0</v>
      </c>
      <c r="G26" s="30">
        <f>ТвТопливоУТ!C26</f>
        <v>0</v>
      </c>
      <c r="H26" s="30">
        <v>0</v>
      </c>
      <c r="I26" s="30">
        <v>0</v>
      </c>
      <c r="J26" s="30">
        <f>ЭлектроэнергияУТ!C26</f>
        <v>0</v>
      </c>
      <c r="K26" s="30">
        <f>ТеплоУТ!C26</f>
        <v>0</v>
      </c>
      <c r="L26" s="31">
        <f t="shared" si="0"/>
        <v>0</v>
      </c>
    </row>
    <row r="27" spans="1:12" s="5" customFormat="1" x14ac:dyDescent="0.25">
      <c r="A27" s="6" t="s">
        <v>47</v>
      </c>
      <c r="B27" s="4" t="s">
        <v>48</v>
      </c>
      <c r="C27" s="30">
        <f t="shared" ref="C27:L27" si="7">SUM(C28:C31)</f>
        <v>0</v>
      </c>
      <c r="D27" s="30">
        <f t="shared" si="7"/>
        <v>0</v>
      </c>
      <c r="E27" s="30">
        <f t="shared" si="7"/>
        <v>4743.6949999999997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4743.6949999999997</v>
      </c>
    </row>
    <row r="28" spans="1:12" s="5" customFormat="1" x14ac:dyDescent="0.25">
      <c r="A28" s="20" t="s">
        <v>53</v>
      </c>
      <c r="B28" s="4" t="s">
        <v>60</v>
      </c>
      <c r="C28" s="30">
        <v>0</v>
      </c>
      <c r="D28" s="30">
        <v>0</v>
      </c>
      <c r="E28" s="30">
        <f>Нефтепродукты!C28</f>
        <v>0</v>
      </c>
      <c r="F28" s="30">
        <f>ГазУТ!C28</f>
        <v>0</v>
      </c>
      <c r="G28" s="30">
        <f>ТвТопливоУТ!C28</f>
        <v>0</v>
      </c>
      <c r="H28" s="30">
        <v>0</v>
      </c>
      <c r="I28" s="30">
        <v>0</v>
      </c>
      <c r="J28" s="30">
        <f>ЭлектроэнергияУТ!C28</f>
        <v>0</v>
      </c>
      <c r="K28" s="30">
        <f>ТеплоУТ!C28</f>
        <v>0</v>
      </c>
      <c r="L28" s="31">
        <f t="shared" si="0"/>
        <v>0</v>
      </c>
    </row>
    <row r="29" spans="1:12" s="5" customFormat="1" x14ac:dyDescent="0.25">
      <c r="A29" s="20" t="s">
        <v>52</v>
      </c>
      <c r="B29" s="4" t="s">
        <v>61</v>
      </c>
      <c r="C29" s="30">
        <v>0</v>
      </c>
      <c r="D29" s="30">
        <v>0</v>
      </c>
      <c r="E29" s="30">
        <f>Нефтепродукты!C29</f>
        <v>0</v>
      </c>
      <c r="F29" s="30">
        <f>ГазУТ!C29</f>
        <v>0</v>
      </c>
      <c r="G29" s="30">
        <f>ТвТопливоУТ!C29</f>
        <v>0</v>
      </c>
      <c r="H29" s="30">
        <v>0</v>
      </c>
      <c r="I29" s="30">
        <v>0</v>
      </c>
      <c r="J29" s="30">
        <f>ЭлектроэнергияУТ!C29</f>
        <v>0</v>
      </c>
      <c r="K29" s="30">
        <f>ТеплоУТ!C29</f>
        <v>0</v>
      </c>
      <c r="L29" s="31">
        <f t="shared" si="0"/>
        <v>0</v>
      </c>
    </row>
    <row r="30" spans="1:12" s="5" customFormat="1" x14ac:dyDescent="0.25">
      <c r="A30" s="20" t="s">
        <v>54</v>
      </c>
      <c r="B30" s="4" t="s">
        <v>62</v>
      </c>
      <c r="C30" s="30">
        <v>0</v>
      </c>
      <c r="D30" s="30">
        <v>0</v>
      </c>
      <c r="E30" s="30">
        <f>Нефтепродукты!C30</f>
        <v>4743.6949999999997</v>
      </c>
      <c r="F30" s="30">
        <f>ГазУТ!C30</f>
        <v>0</v>
      </c>
      <c r="G30" s="30">
        <f>ТвТопливоУТ!C30</f>
        <v>0</v>
      </c>
      <c r="H30" s="30">
        <v>0</v>
      </c>
      <c r="I30" s="30">
        <v>0</v>
      </c>
      <c r="J30" s="30">
        <f>ЭлектроэнергияУТ!C30</f>
        <v>0</v>
      </c>
      <c r="K30" s="30">
        <f>ТеплоУТ!C30</f>
        <v>0</v>
      </c>
      <c r="L30" s="31">
        <f t="shared" si="0"/>
        <v>4743.6949999999997</v>
      </c>
    </row>
    <row r="31" spans="1:12" s="5" customFormat="1" x14ac:dyDescent="0.25">
      <c r="A31" s="20" t="s">
        <v>55</v>
      </c>
      <c r="B31" s="4" t="s">
        <v>63</v>
      </c>
      <c r="C31" s="30">
        <v>0</v>
      </c>
      <c r="D31" s="30">
        <v>0</v>
      </c>
      <c r="E31" s="30">
        <f>Нефтепродукты!C31</f>
        <v>0</v>
      </c>
      <c r="F31" s="30">
        <f>ГазУТ!C31</f>
        <v>0</v>
      </c>
      <c r="G31" s="30">
        <f>ТвТопливоУТ!C31</f>
        <v>0</v>
      </c>
      <c r="H31" s="30">
        <v>0</v>
      </c>
      <c r="I31" s="30">
        <v>0</v>
      </c>
      <c r="J31" s="30">
        <f>ЭлектроэнергияУТ!C31</f>
        <v>0</v>
      </c>
      <c r="K31" s="30">
        <f>ТеплоУТ!C31</f>
        <v>0</v>
      </c>
      <c r="L31" s="31">
        <f t="shared" si="0"/>
        <v>0</v>
      </c>
    </row>
    <row r="32" spans="1:12" s="5" customFormat="1" x14ac:dyDescent="0.25">
      <c r="A32" s="6" t="s">
        <v>56</v>
      </c>
      <c r="B32" s="4" t="s">
        <v>64</v>
      </c>
      <c r="C32" s="30">
        <v>0</v>
      </c>
      <c r="D32" s="30">
        <v>0</v>
      </c>
      <c r="E32" s="30">
        <f>Нефтепродукты!C32</f>
        <v>0</v>
      </c>
      <c r="F32" s="30">
        <f>ГазУТ!C32</f>
        <v>0</v>
      </c>
      <c r="G32" s="30">
        <f>ТвТопливоУТ!C32</f>
        <v>0</v>
      </c>
      <c r="H32" s="30">
        <v>0</v>
      </c>
      <c r="I32" s="30">
        <v>0</v>
      </c>
      <c r="J32" s="30">
        <f>ЭлектроэнергияУТ!C32</f>
        <v>811.16039999999998</v>
      </c>
      <c r="K32" s="30">
        <f>ТеплоУТ!C32</f>
        <v>7513.2160000000003</v>
      </c>
      <c r="L32" s="31">
        <f t="shared" si="0"/>
        <v>8324.376400000001</v>
      </c>
    </row>
    <row r="33" spans="1:12" s="5" customFormat="1" x14ac:dyDescent="0.25">
      <c r="A33" s="6" t="s">
        <v>1</v>
      </c>
      <c r="B33" s="4" t="s">
        <v>49</v>
      </c>
      <c r="C33" s="30">
        <v>0</v>
      </c>
      <c r="D33" s="30">
        <v>0</v>
      </c>
      <c r="E33" s="30">
        <f>Нефтепродукты!C33</f>
        <v>1407.366</v>
      </c>
      <c r="F33" s="30">
        <f>ГазУТ!C33</f>
        <v>4341.348</v>
      </c>
      <c r="G33" s="30">
        <f>ТвТопливоУТ!C33</f>
        <v>3.5112000000000001</v>
      </c>
      <c r="H33" s="30">
        <v>0</v>
      </c>
      <c r="I33" s="30">
        <v>0</v>
      </c>
      <c r="J33" s="30">
        <f>ЭлектроэнергияУТ!C33</f>
        <v>4595.8704000000007</v>
      </c>
      <c r="K33" s="30">
        <f>ТеплоУТ!C33</f>
        <v>39410.206000000006</v>
      </c>
      <c r="L33" s="31">
        <f t="shared" si="0"/>
        <v>49758.301600000006</v>
      </c>
    </row>
    <row r="34" spans="1:12" s="5" customFormat="1" x14ac:dyDescent="0.25">
      <c r="A34" s="6" t="s">
        <v>110</v>
      </c>
      <c r="B34" s="4" t="s">
        <v>65</v>
      </c>
      <c r="C34" s="30">
        <v>0</v>
      </c>
      <c r="D34" s="30">
        <v>0</v>
      </c>
      <c r="E34" s="30">
        <f>Нефтепродукты!C34</f>
        <v>46.628999999999998</v>
      </c>
      <c r="F34" s="30">
        <f>ГазУТ!C34</f>
        <v>0</v>
      </c>
      <c r="G34" s="30">
        <f>ТвТопливоУТ!C34</f>
        <v>0</v>
      </c>
      <c r="H34" s="30">
        <v>0</v>
      </c>
      <c r="I34" s="30">
        <v>0</v>
      </c>
      <c r="J34" s="30">
        <f>ЭлектроэнергияУТ!C34</f>
        <v>0</v>
      </c>
      <c r="K34" s="30">
        <f>ТеплоУТ!C34</f>
        <v>3423.7440000000001</v>
      </c>
      <c r="L34" s="31">
        <f t="shared" si="0"/>
        <v>3470.373</v>
      </c>
    </row>
    <row r="35" spans="1:12" s="28" customFormat="1" ht="30" x14ac:dyDescent="0.25">
      <c r="A35" s="27" t="s">
        <v>69</v>
      </c>
      <c r="B35" s="26" t="s">
        <v>111</v>
      </c>
      <c r="C35" s="33">
        <v>0</v>
      </c>
      <c r="D35" s="33">
        <v>0</v>
      </c>
      <c r="E35" s="33">
        <f>Нефтепродукты!C35</f>
        <v>0</v>
      </c>
      <c r="F35" s="33">
        <f>ГазУТ!C35</f>
        <v>0</v>
      </c>
      <c r="G35" s="33">
        <f>ТвТопливоУТ!C35</f>
        <v>0</v>
      </c>
      <c r="H35" s="33">
        <v>0</v>
      </c>
      <c r="I35" s="33">
        <v>0</v>
      </c>
      <c r="J35" s="33">
        <f>ЭлектроэнергияУТ!C35</f>
        <v>0</v>
      </c>
      <c r="K35" s="33">
        <f>ТеплоУТ!C35</f>
        <v>0</v>
      </c>
      <c r="L35" s="33">
        <f t="shared" si="0"/>
        <v>0</v>
      </c>
    </row>
    <row r="37" spans="1:12" x14ac:dyDescent="0.25">
      <c r="F37" s="8"/>
    </row>
    <row r="39" spans="1:12" x14ac:dyDescent="0.25">
      <c r="A39" s="3"/>
    </row>
    <row r="40" spans="1:12" x14ac:dyDescent="0.25">
      <c r="A40" s="3"/>
    </row>
    <row r="41" spans="1:12" x14ac:dyDescent="0.25">
      <c r="A41" s="3"/>
    </row>
    <row r="42" spans="1:12" x14ac:dyDescent="0.25">
      <c r="A42" s="3"/>
    </row>
    <row r="43" spans="1:12" s="4" customFormat="1" x14ac:dyDescent="0.25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4" customFormat="1" x14ac:dyDescent="0.25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4" customFormat="1" x14ac:dyDescent="0.25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4" customFormat="1" x14ac:dyDescent="0.25">
      <c r="A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4" customFormat="1" x14ac:dyDescent="0.25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4" customFormat="1" x14ac:dyDescent="0.25">
      <c r="A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4" customFormat="1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4" customFormat="1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4" customFormat="1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4" customFormat="1" x14ac:dyDescent="0.25">
      <c r="A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4" customFormat="1" x14ac:dyDescent="0.25">
      <c r="A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4" customFormat="1" x14ac:dyDescent="0.25">
      <c r="A54" s="3"/>
      <c r="C54" s="3"/>
      <c r="D54" s="3"/>
      <c r="E54" s="3"/>
      <c r="F54" s="3"/>
      <c r="G54" s="3"/>
      <c r="H54" s="3"/>
      <c r="I54" s="3"/>
      <c r="J54" s="3"/>
      <c r="K54" s="3"/>
      <c r="L54" s="3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C0142-A330-4E3E-AAE9-164695B23914}">
  <dimension ref="A1:K37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1" width="12.7109375" style="29" customWidth="1"/>
    <col min="12" max="16384" width="9.140625" style="3"/>
  </cols>
  <sheetData>
    <row r="1" spans="1:11" s="1" customFormat="1" ht="50.1" customHeight="1" x14ac:dyDescent="0.25">
      <c r="A1" s="9" t="s">
        <v>106</v>
      </c>
      <c r="B1" s="10" t="s">
        <v>4</v>
      </c>
      <c r="C1" s="39" t="s">
        <v>74</v>
      </c>
      <c r="D1" s="39" t="s">
        <v>75</v>
      </c>
      <c r="E1" s="39" t="s">
        <v>76</v>
      </c>
      <c r="F1" s="39" t="s">
        <v>77</v>
      </c>
      <c r="G1" s="39" t="s">
        <v>78</v>
      </c>
      <c r="H1" s="39" t="s">
        <v>79</v>
      </c>
      <c r="I1" s="39" t="s">
        <v>80</v>
      </c>
      <c r="J1" s="39" t="s">
        <v>81</v>
      </c>
      <c r="K1" s="39" t="s">
        <v>82</v>
      </c>
    </row>
    <row r="2" spans="1:11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</row>
    <row r="3" spans="1:11" x14ac:dyDescent="0.25">
      <c r="A3" s="7" t="s">
        <v>25</v>
      </c>
      <c r="B3" s="4" t="s">
        <v>15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</row>
    <row r="4" spans="1:11" x14ac:dyDescent="0.25">
      <c r="A4" s="7" t="s">
        <v>26</v>
      </c>
      <c r="B4" s="4" t="s">
        <v>16</v>
      </c>
      <c r="C4" s="30">
        <v>101472.9</v>
      </c>
      <c r="D4" s="30">
        <v>104664.8</v>
      </c>
      <c r="E4" s="30">
        <v>105051.3</v>
      </c>
      <c r="F4" s="30">
        <v>108949.5</v>
      </c>
      <c r="G4" s="30">
        <v>109501.2</v>
      </c>
      <c r="H4" s="30">
        <v>109982.2</v>
      </c>
      <c r="I4" s="30">
        <v>112689.8</v>
      </c>
      <c r="J4" s="30">
        <v>113592.2</v>
      </c>
      <c r="K4" s="30">
        <v>114353.3</v>
      </c>
    </row>
    <row r="5" spans="1:11" x14ac:dyDescent="0.25">
      <c r="A5" s="7" t="s">
        <v>27</v>
      </c>
      <c r="B5" s="4" t="s">
        <v>17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</row>
    <row r="6" spans="1:11" x14ac:dyDescent="0.25">
      <c r="A6" s="7" t="s">
        <v>2</v>
      </c>
      <c r="B6" s="4" t="s">
        <v>18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</row>
    <row r="7" spans="1:11" s="5" customFormat="1" x14ac:dyDescent="0.25">
      <c r="A7" s="14" t="s">
        <v>28</v>
      </c>
      <c r="B7" s="15" t="s">
        <v>19</v>
      </c>
      <c r="C7" s="32">
        <f t="shared" ref="C7:K7" si="0">C3+C4+C5+C6</f>
        <v>101472.9</v>
      </c>
      <c r="D7" s="32">
        <f t="shared" si="0"/>
        <v>104664.8</v>
      </c>
      <c r="E7" s="32">
        <f t="shared" si="0"/>
        <v>105051.3</v>
      </c>
      <c r="F7" s="32">
        <f t="shared" si="0"/>
        <v>108949.5</v>
      </c>
      <c r="G7" s="32">
        <f t="shared" si="0"/>
        <v>109501.2</v>
      </c>
      <c r="H7" s="32">
        <f t="shared" si="0"/>
        <v>109982.2</v>
      </c>
      <c r="I7" s="32">
        <f t="shared" si="0"/>
        <v>112689.8</v>
      </c>
      <c r="J7" s="32">
        <f t="shared" si="0"/>
        <v>113592.2</v>
      </c>
      <c r="K7" s="32">
        <f t="shared" si="0"/>
        <v>114353.3</v>
      </c>
    </row>
    <row r="8" spans="1:11" x14ac:dyDescent="0.25">
      <c r="A8" s="7" t="s">
        <v>0</v>
      </c>
      <c r="B8" s="4" t="s">
        <v>20</v>
      </c>
      <c r="C8" s="41">
        <f t="shared" ref="C8:K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  <c r="K8" s="41">
        <f t="shared" si="1"/>
        <v>0</v>
      </c>
    </row>
    <row r="9" spans="1:11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</row>
    <row r="10" spans="1:11" x14ac:dyDescent="0.25">
      <c r="A10" s="18" t="s">
        <v>57</v>
      </c>
      <c r="B10" s="19" t="s">
        <v>22</v>
      </c>
      <c r="C10" s="36">
        <f t="shared" ref="C10:K10" si="2">SUM(C11:C13)</f>
        <v>-29672</v>
      </c>
      <c r="D10" s="36">
        <f t="shared" si="2"/>
        <v>-32212</v>
      </c>
      <c r="E10" s="36">
        <f t="shared" si="2"/>
        <v>-32212</v>
      </c>
      <c r="F10" s="36">
        <f t="shared" si="2"/>
        <v>-35620</v>
      </c>
      <c r="G10" s="36">
        <f t="shared" si="2"/>
        <v>-35620</v>
      </c>
      <c r="H10" s="36">
        <f t="shared" si="2"/>
        <v>-35620</v>
      </c>
      <c r="I10" s="36">
        <f t="shared" si="2"/>
        <v>-37480</v>
      </c>
      <c r="J10" s="36">
        <f t="shared" si="2"/>
        <v>-37480</v>
      </c>
      <c r="K10" s="36">
        <f t="shared" si="2"/>
        <v>-37480</v>
      </c>
    </row>
    <row r="11" spans="1:11" x14ac:dyDescent="0.25">
      <c r="A11" s="20" t="s">
        <v>30</v>
      </c>
      <c r="B11" s="4" t="s">
        <v>31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</row>
    <row r="12" spans="1:11" x14ac:dyDescent="0.25">
      <c r="A12" s="20" t="s">
        <v>32</v>
      </c>
      <c r="B12" s="4" t="s">
        <v>33</v>
      </c>
      <c r="C12" s="41">
        <v>-29672</v>
      </c>
      <c r="D12" s="41">
        <v>-32212</v>
      </c>
      <c r="E12" s="41">
        <v>-32212</v>
      </c>
      <c r="F12" s="41">
        <v>-35620</v>
      </c>
      <c r="G12" s="41">
        <v>-35620</v>
      </c>
      <c r="H12" s="41">
        <v>-35620</v>
      </c>
      <c r="I12" s="41">
        <v>-37480</v>
      </c>
      <c r="J12" s="41">
        <v>-37480</v>
      </c>
      <c r="K12" s="41">
        <v>-37480</v>
      </c>
    </row>
    <row r="13" spans="1:11" x14ac:dyDescent="0.25">
      <c r="A13" s="20" t="s">
        <v>34</v>
      </c>
      <c r="B13" s="4" t="s">
        <v>35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</row>
    <row r="14" spans="1:11" x14ac:dyDescent="0.25">
      <c r="A14" s="18" t="s">
        <v>67</v>
      </c>
      <c r="B14" s="19" t="s">
        <v>23</v>
      </c>
      <c r="C14" s="36">
        <f t="shared" ref="C14:K14" si="3">SUM(C15:C17)</f>
        <v>0</v>
      </c>
      <c r="D14" s="36">
        <f t="shared" si="3"/>
        <v>0</v>
      </c>
      <c r="E14" s="36">
        <f t="shared" si="3"/>
        <v>0</v>
      </c>
      <c r="F14" s="36">
        <f t="shared" si="3"/>
        <v>0</v>
      </c>
      <c r="G14" s="36">
        <f t="shared" si="3"/>
        <v>0</v>
      </c>
      <c r="H14" s="36">
        <f t="shared" si="3"/>
        <v>0</v>
      </c>
      <c r="I14" s="36">
        <f t="shared" si="3"/>
        <v>0</v>
      </c>
      <c r="J14" s="36">
        <f t="shared" si="3"/>
        <v>0</v>
      </c>
      <c r="K14" s="36">
        <f t="shared" si="3"/>
        <v>0</v>
      </c>
    </row>
    <row r="15" spans="1:11" x14ac:dyDescent="0.25">
      <c r="A15" s="20" t="s">
        <v>68</v>
      </c>
      <c r="B15" s="4" t="s">
        <v>36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</row>
    <row r="16" spans="1:11" x14ac:dyDescent="0.25">
      <c r="A16" s="20" t="s">
        <v>37</v>
      </c>
      <c r="B16" s="4" t="s">
        <v>38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</row>
    <row r="17" spans="1:11" x14ac:dyDescent="0.25">
      <c r="A17" s="20" t="s">
        <v>39</v>
      </c>
      <c r="B17" s="4" t="s">
        <v>40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</row>
    <row r="18" spans="1:11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</row>
    <row r="19" spans="1:11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</row>
    <row r="20" spans="1:11" s="5" customFormat="1" x14ac:dyDescent="0.25">
      <c r="A20" s="14" t="s">
        <v>44</v>
      </c>
      <c r="B20" s="15" t="s">
        <v>45</v>
      </c>
      <c r="C20" s="32">
        <f>C21+C22+C26+C27+C32+C33+C34+C35</f>
        <v>71800.899999999994</v>
      </c>
      <c r="D20" s="32">
        <f t="shared" ref="D20:K20" si="4">D21+D22+D26+D27+D32+D33+D34+D35</f>
        <v>72452.799999999988</v>
      </c>
      <c r="E20" s="32">
        <f t="shared" si="4"/>
        <v>72839.3</v>
      </c>
      <c r="F20" s="32">
        <f t="shared" si="4"/>
        <v>73329.5</v>
      </c>
      <c r="G20" s="32">
        <f t="shared" si="4"/>
        <v>73881.200000000012</v>
      </c>
      <c r="H20" s="32">
        <f t="shared" si="4"/>
        <v>74362.200000000012</v>
      </c>
      <c r="I20" s="32">
        <f t="shared" si="4"/>
        <v>75209.799999999988</v>
      </c>
      <c r="J20" s="32">
        <f t="shared" si="4"/>
        <v>76112.2</v>
      </c>
      <c r="K20" s="32">
        <f t="shared" si="4"/>
        <v>76873.299999999988</v>
      </c>
    </row>
    <row r="21" spans="1:11" s="5" customFormat="1" x14ac:dyDescent="0.25">
      <c r="A21" s="6" t="s">
        <v>50</v>
      </c>
      <c r="B21" s="4" t="s">
        <v>58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</row>
    <row r="22" spans="1:11" s="5" customFormat="1" x14ac:dyDescent="0.25">
      <c r="A22" s="6" t="s">
        <v>51</v>
      </c>
      <c r="B22" s="4" t="s">
        <v>46</v>
      </c>
      <c r="C22" s="42">
        <f t="shared" ref="C22:K22" si="5">SUM(C23:C25)</f>
        <v>27841.3</v>
      </c>
      <c r="D22" s="42">
        <f t="shared" si="5"/>
        <v>28097.5</v>
      </c>
      <c r="E22" s="42">
        <f t="shared" si="5"/>
        <v>28395.300000000003</v>
      </c>
      <c r="F22" s="42">
        <f t="shared" si="5"/>
        <v>28707.7</v>
      </c>
      <c r="G22" s="42">
        <f t="shared" si="5"/>
        <v>29080.9</v>
      </c>
      <c r="H22" s="42">
        <f t="shared" si="5"/>
        <v>29517.100000000002</v>
      </c>
      <c r="I22" s="42">
        <f t="shared" si="5"/>
        <v>29871.4</v>
      </c>
      <c r="J22" s="42">
        <f t="shared" si="5"/>
        <v>30229.8</v>
      </c>
      <c r="K22" s="42">
        <f t="shared" si="5"/>
        <v>30532.1</v>
      </c>
    </row>
    <row r="23" spans="1:11" s="5" customFormat="1" x14ac:dyDescent="0.25">
      <c r="A23" s="44" t="s">
        <v>108</v>
      </c>
      <c r="B23" s="45" t="s">
        <v>66</v>
      </c>
      <c r="C23" s="30">
        <v>18932</v>
      </c>
      <c r="D23" s="30">
        <v>19106.2</v>
      </c>
      <c r="E23" s="30">
        <v>19308.7</v>
      </c>
      <c r="F23" s="30">
        <v>19521.099999999999</v>
      </c>
      <c r="G23" s="30">
        <v>19774.900000000001</v>
      </c>
      <c r="H23" s="30">
        <v>20071.5</v>
      </c>
      <c r="I23" s="30">
        <v>20312.400000000001</v>
      </c>
      <c r="J23" s="30">
        <v>20556.099999999999</v>
      </c>
      <c r="K23" s="30">
        <v>20761.7</v>
      </c>
    </row>
    <row r="24" spans="1:11" s="5" customFormat="1" x14ac:dyDescent="0.25">
      <c r="A24" s="44" t="s">
        <v>109</v>
      </c>
      <c r="B24" s="45" t="s">
        <v>70</v>
      </c>
      <c r="C24" s="30">
        <v>6191.5</v>
      </c>
      <c r="D24" s="30">
        <v>6248.5</v>
      </c>
      <c r="E24" s="30">
        <v>6314.7</v>
      </c>
      <c r="F24" s="30">
        <v>6384.2</v>
      </c>
      <c r="G24" s="30">
        <v>6467.2</v>
      </c>
      <c r="H24" s="30">
        <v>6564.2</v>
      </c>
      <c r="I24" s="30">
        <v>6643</v>
      </c>
      <c r="J24" s="30">
        <v>6722.7</v>
      </c>
      <c r="K24" s="30">
        <v>6789.9</v>
      </c>
    </row>
    <row r="25" spans="1:11" s="5" customFormat="1" x14ac:dyDescent="0.25">
      <c r="A25" s="44" t="s">
        <v>73</v>
      </c>
      <c r="B25" s="45" t="s">
        <v>71</v>
      </c>
      <c r="C25" s="30">
        <v>2717.8</v>
      </c>
      <c r="D25" s="30">
        <v>2742.8</v>
      </c>
      <c r="E25" s="30">
        <v>2771.9</v>
      </c>
      <c r="F25" s="30">
        <v>2802.4</v>
      </c>
      <c r="G25" s="30">
        <v>2838.8</v>
      </c>
      <c r="H25" s="30">
        <v>2881.4</v>
      </c>
      <c r="I25" s="30">
        <v>2916</v>
      </c>
      <c r="J25" s="30">
        <v>2951</v>
      </c>
      <c r="K25" s="30">
        <v>2980.5</v>
      </c>
    </row>
    <row r="26" spans="1:11" s="5" customFormat="1" x14ac:dyDescent="0.25">
      <c r="A26" s="6" t="s">
        <v>3</v>
      </c>
      <c r="B26" s="4" t="s">
        <v>59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</row>
    <row r="27" spans="1:11" s="5" customFormat="1" x14ac:dyDescent="0.25">
      <c r="A27" s="6" t="s">
        <v>47</v>
      </c>
      <c r="B27" s="4" t="s">
        <v>48</v>
      </c>
      <c r="C27" s="42">
        <f t="shared" ref="C27:K27" si="6">C28+C29+C30+C31</f>
        <v>0</v>
      </c>
      <c r="D27" s="42">
        <f t="shared" si="6"/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  <c r="I27" s="42">
        <f t="shared" si="6"/>
        <v>0</v>
      </c>
      <c r="J27" s="42">
        <f t="shared" si="6"/>
        <v>0</v>
      </c>
      <c r="K27" s="42">
        <f t="shared" si="6"/>
        <v>0</v>
      </c>
    </row>
    <row r="28" spans="1:11" s="5" customFormat="1" x14ac:dyDescent="0.25">
      <c r="A28" s="20" t="s">
        <v>53</v>
      </c>
      <c r="B28" s="4" t="s">
        <v>60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</row>
    <row r="29" spans="1:11" s="5" customFormat="1" x14ac:dyDescent="0.25">
      <c r="A29" s="20" t="s">
        <v>52</v>
      </c>
      <c r="B29" s="4" t="s">
        <v>61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</row>
    <row r="30" spans="1:11" s="5" customFormat="1" x14ac:dyDescent="0.25">
      <c r="A30" s="20" t="s">
        <v>54</v>
      </c>
      <c r="B30" s="4" t="s">
        <v>62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</row>
    <row r="31" spans="1:11" s="5" customFormat="1" x14ac:dyDescent="0.25">
      <c r="A31" s="20" t="s">
        <v>55</v>
      </c>
      <c r="B31" s="4" t="s">
        <v>63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</row>
    <row r="32" spans="1:11" s="5" customFormat="1" x14ac:dyDescent="0.25">
      <c r="A32" s="6" t="s">
        <v>56</v>
      </c>
      <c r="B32" s="4" t="s">
        <v>64</v>
      </c>
      <c r="C32" s="30">
        <v>6594.8</v>
      </c>
      <c r="D32" s="30">
        <v>6654.2</v>
      </c>
      <c r="E32" s="30">
        <v>6667.5</v>
      </c>
      <c r="F32" s="30">
        <v>6694.2</v>
      </c>
      <c r="G32" s="30">
        <v>6721</v>
      </c>
      <c r="H32" s="30">
        <v>6727.7</v>
      </c>
      <c r="I32" s="30">
        <v>6801.7</v>
      </c>
      <c r="J32" s="30">
        <v>6883.3</v>
      </c>
      <c r="K32" s="30">
        <v>6952.1</v>
      </c>
    </row>
    <row r="33" spans="1:11" s="5" customFormat="1" x14ac:dyDescent="0.25">
      <c r="A33" s="6" t="s">
        <v>1</v>
      </c>
      <c r="B33" s="4" t="s">
        <v>49</v>
      </c>
      <c r="C33" s="30">
        <v>37364.800000000003</v>
      </c>
      <c r="D33" s="30">
        <v>37701.1</v>
      </c>
      <c r="E33" s="30">
        <v>37776.5</v>
      </c>
      <c r="F33" s="30">
        <v>37927.599999999999</v>
      </c>
      <c r="G33" s="30">
        <v>38079.300000000003</v>
      </c>
      <c r="H33" s="30">
        <v>38117.4</v>
      </c>
      <c r="I33" s="30">
        <v>38536.699999999997</v>
      </c>
      <c r="J33" s="30">
        <v>38999.1</v>
      </c>
      <c r="K33" s="30">
        <v>39389.1</v>
      </c>
    </row>
    <row r="34" spans="1:11" s="5" customFormat="1" x14ac:dyDescent="0.25">
      <c r="A34" s="6" t="s">
        <v>110</v>
      </c>
      <c r="B34" s="4" t="s">
        <v>65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</row>
    <row r="35" spans="1:11" s="24" customFormat="1" ht="30" x14ac:dyDescent="0.25">
      <c r="A35" s="23" t="s">
        <v>69</v>
      </c>
      <c r="B35" s="26" t="s">
        <v>111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</row>
    <row r="37" spans="1:11" x14ac:dyDescent="0.25">
      <c r="A37" s="7" t="s">
        <v>72</v>
      </c>
      <c r="C37" s="25">
        <v>0.123</v>
      </c>
      <c r="D37" s="25"/>
      <c r="E37" s="25"/>
      <c r="F37" s="25"/>
      <c r="G37" s="25"/>
      <c r="H37" s="25"/>
      <c r="I37" s="25"/>
      <c r="J37" s="25"/>
      <c r="K37" s="25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26D2E-1A66-4E82-AFBD-502A786A90F2}">
  <dimension ref="A1:K37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1" width="12.7109375" style="29" customWidth="1"/>
    <col min="12" max="16384" width="9.140625" style="3"/>
  </cols>
  <sheetData>
    <row r="1" spans="1:11" s="1" customFormat="1" ht="50.1" customHeight="1" x14ac:dyDescent="0.25">
      <c r="A1" s="9" t="s">
        <v>103</v>
      </c>
      <c r="B1" s="10" t="s">
        <v>4</v>
      </c>
      <c r="C1" s="39" t="s">
        <v>74</v>
      </c>
      <c r="D1" s="39" t="s">
        <v>75</v>
      </c>
      <c r="E1" s="39" t="s">
        <v>76</v>
      </c>
      <c r="F1" s="39" t="s">
        <v>77</v>
      </c>
      <c r="G1" s="39" t="s">
        <v>78</v>
      </c>
      <c r="H1" s="39" t="s">
        <v>79</v>
      </c>
      <c r="I1" s="39" t="s">
        <v>80</v>
      </c>
      <c r="J1" s="39" t="s">
        <v>81</v>
      </c>
      <c r="K1" s="39" t="s">
        <v>82</v>
      </c>
    </row>
    <row r="2" spans="1:11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</row>
    <row r="3" spans="1:11" x14ac:dyDescent="0.25">
      <c r="A3" s="7" t="s">
        <v>25</v>
      </c>
      <c r="B3" s="4" t="s">
        <v>15</v>
      </c>
      <c r="C3" s="30">
        <f>Электроэнергия!C3*0.123</f>
        <v>0</v>
      </c>
      <c r="D3" s="30">
        <f>Электроэнергия!D3*0.123</f>
        <v>0</v>
      </c>
      <c r="E3" s="30">
        <f>Электроэнергия!E3*0.123</f>
        <v>0</v>
      </c>
      <c r="F3" s="30">
        <f>Электроэнергия!F3*0.123</f>
        <v>0</v>
      </c>
      <c r="G3" s="30">
        <f>Электроэнергия!G3*0.123</f>
        <v>0</v>
      </c>
      <c r="H3" s="30">
        <f>Электроэнергия!H3*0.123</f>
        <v>0</v>
      </c>
      <c r="I3" s="30">
        <f>Электроэнергия!I3*0.123</f>
        <v>0</v>
      </c>
      <c r="J3" s="30">
        <f>Электроэнергия!J3*0.123</f>
        <v>0</v>
      </c>
      <c r="K3" s="30">
        <f>Электроэнергия!K3*0.123</f>
        <v>0</v>
      </c>
    </row>
    <row r="4" spans="1:11" x14ac:dyDescent="0.25">
      <c r="A4" s="7" t="s">
        <v>26</v>
      </c>
      <c r="B4" s="4" t="s">
        <v>16</v>
      </c>
      <c r="C4" s="30">
        <f>Электроэнергия!C4*0.123</f>
        <v>12481.1667</v>
      </c>
      <c r="D4" s="30">
        <f>Электроэнергия!D4*0.123</f>
        <v>12873.770399999999</v>
      </c>
      <c r="E4" s="30">
        <f>Электроэнергия!E4*0.123</f>
        <v>12921.3099</v>
      </c>
      <c r="F4" s="30">
        <f>Электроэнергия!F4*0.123</f>
        <v>13400.788500000001</v>
      </c>
      <c r="G4" s="30">
        <f>Электроэнергия!G4*0.123</f>
        <v>13468.6476</v>
      </c>
      <c r="H4" s="30">
        <f>Электроэнергия!H4*0.123</f>
        <v>13527.810599999999</v>
      </c>
      <c r="I4" s="30">
        <f>Электроэнергия!I4*0.123</f>
        <v>13860.8454</v>
      </c>
      <c r="J4" s="30">
        <f>Электроэнергия!J4*0.123</f>
        <v>13971.8406</v>
      </c>
      <c r="K4" s="30">
        <f>Электроэнергия!K4*0.123</f>
        <v>14065.455900000001</v>
      </c>
    </row>
    <row r="5" spans="1:11" x14ac:dyDescent="0.25">
      <c r="A5" s="7" t="s">
        <v>27</v>
      </c>
      <c r="B5" s="4" t="s">
        <v>17</v>
      </c>
      <c r="C5" s="30">
        <f>Электроэнергия!C5*0.123</f>
        <v>0</v>
      </c>
      <c r="D5" s="30">
        <f>Электроэнергия!D5*0.123</f>
        <v>0</v>
      </c>
      <c r="E5" s="30">
        <f>Электроэнергия!E5*0.123</f>
        <v>0</v>
      </c>
      <c r="F5" s="30">
        <f>Электроэнергия!F5*0.123</f>
        <v>0</v>
      </c>
      <c r="G5" s="30">
        <f>Электроэнергия!G5*0.123</f>
        <v>0</v>
      </c>
      <c r="H5" s="30">
        <f>Электроэнергия!H5*0.123</f>
        <v>0</v>
      </c>
      <c r="I5" s="30">
        <f>Электроэнергия!I5*0.123</f>
        <v>0</v>
      </c>
      <c r="J5" s="30">
        <f>Электроэнергия!J5*0.123</f>
        <v>0</v>
      </c>
      <c r="K5" s="30">
        <f>Электроэнергия!K5*0.123</f>
        <v>0</v>
      </c>
    </row>
    <row r="6" spans="1:11" x14ac:dyDescent="0.25">
      <c r="A6" s="7" t="s">
        <v>2</v>
      </c>
      <c r="B6" s="4" t="s">
        <v>18</v>
      </c>
      <c r="C6" s="30">
        <f>Электроэнергия!C6*0.123</f>
        <v>0</v>
      </c>
      <c r="D6" s="30">
        <f>Электроэнергия!D6*0.123</f>
        <v>0</v>
      </c>
      <c r="E6" s="30">
        <f>Электроэнергия!E6*0.123</f>
        <v>0</v>
      </c>
      <c r="F6" s="30">
        <f>Электроэнергия!F6*0.123</f>
        <v>0</v>
      </c>
      <c r="G6" s="30">
        <f>Электроэнергия!G6*0.123</f>
        <v>0</v>
      </c>
      <c r="H6" s="30">
        <f>Электроэнергия!H6*0.123</f>
        <v>0</v>
      </c>
      <c r="I6" s="30">
        <f>Электроэнергия!I6*0.123</f>
        <v>0</v>
      </c>
      <c r="J6" s="30">
        <f>Электроэнергия!J6*0.123</f>
        <v>0</v>
      </c>
      <c r="K6" s="30">
        <f>Электроэнергия!K6*0.123</f>
        <v>0</v>
      </c>
    </row>
    <row r="7" spans="1:11" s="5" customFormat="1" x14ac:dyDescent="0.25">
      <c r="A7" s="14" t="s">
        <v>28</v>
      </c>
      <c r="B7" s="15" t="s">
        <v>19</v>
      </c>
      <c r="C7" s="32">
        <f t="shared" ref="C7:K7" si="0">C3+C4+C5+C6</f>
        <v>12481.1667</v>
      </c>
      <c r="D7" s="32">
        <f t="shared" si="0"/>
        <v>12873.770399999999</v>
      </c>
      <c r="E7" s="32">
        <f t="shared" si="0"/>
        <v>12921.3099</v>
      </c>
      <c r="F7" s="32">
        <f t="shared" si="0"/>
        <v>13400.788500000001</v>
      </c>
      <c r="G7" s="32">
        <f t="shared" si="0"/>
        <v>13468.6476</v>
      </c>
      <c r="H7" s="32">
        <f t="shared" si="0"/>
        <v>13527.810599999999</v>
      </c>
      <c r="I7" s="32">
        <f t="shared" si="0"/>
        <v>13860.8454</v>
      </c>
      <c r="J7" s="32">
        <f t="shared" si="0"/>
        <v>13971.8406</v>
      </c>
      <c r="K7" s="32">
        <f t="shared" si="0"/>
        <v>14065.455900000001</v>
      </c>
    </row>
    <row r="8" spans="1:11" x14ac:dyDescent="0.25">
      <c r="A8" s="7" t="s">
        <v>0</v>
      </c>
      <c r="B8" s="4" t="s">
        <v>20</v>
      </c>
      <c r="C8" s="41">
        <f t="shared" ref="C8:K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  <c r="K8" s="41">
        <f t="shared" si="1"/>
        <v>0</v>
      </c>
    </row>
    <row r="9" spans="1:11" x14ac:dyDescent="0.25">
      <c r="A9" s="16" t="s">
        <v>29</v>
      </c>
      <c r="B9" s="17" t="s">
        <v>21</v>
      </c>
      <c r="C9" s="34">
        <f>Электроэнергия!C9*0.123</f>
        <v>0</v>
      </c>
      <c r="D9" s="34">
        <f>Электроэнергия!D9*0.123</f>
        <v>0</v>
      </c>
      <c r="E9" s="34">
        <f>Электроэнергия!E9*0.123</f>
        <v>0</v>
      </c>
      <c r="F9" s="34">
        <f>Электроэнергия!F9*0.123</f>
        <v>0</v>
      </c>
      <c r="G9" s="34">
        <f>Электроэнергия!G9*0.123</f>
        <v>0</v>
      </c>
      <c r="H9" s="34">
        <f>Электроэнергия!H9*0.123</f>
        <v>0</v>
      </c>
      <c r="I9" s="34">
        <f>Электроэнергия!I9*0.123</f>
        <v>0</v>
      </c>
      <c r="J9" s="34">
        <f>Электроэнергия!J9*0.123</f>
        <v>0</v>
      </c>
      <c r="K9" s="34">
        <f>Электроэнергия!K9*0.123</f>
        <v>0</v>
      </c>
    </row>
    <row r="10" spans="1:11" x14ac:dyDescent="0.25">
      <c r="A10" s="18" t="s">
        <v>57</v>
      </c>
      <c r="B10" s="19" t="s">
        <v>22</v>
      </c>
      <c r="C10" s="36">
        <f t="shared" ref="C10:K10" si="2">SUM(C11:C13)</f>
        <v>-3649.6559999999999</v>
      </c>
      <c r="D10" s="36">
        <f t="shared" si="2"/>
        <v>-3962.076</v>
      </c>
      <c r="E10" s="36">
        <f t="shared" si="2"/>
        <v>-3962.076</v>
      </c>
      <c r="F10" s="36">
        <f t="shared" si="2"/>
        <v>-4381.26</v>
      </c>
      <c r="G10" s="36">
        <f t="shared" si="2"/>
        <v>-4381.26</v>
      </c>
      <c r="H10" s="36">
        <f t="shared" si="2"/>
        <v>-4381.26</v>
      </c>
      <c r="I10" s="36">
        <f t="shared" si="2"/>
        <v>-4610.04</v>
      </c>
      <c r="J10" s="36">
        <f t="shared" si="2"/>
        <v>-4610.04</v>
      </c>
      <c r="K10" s="36">
        <f t="shared" si="2"/>
        <v>-4610.04</v>
      </c>
    </row>
    <row r="11" spans="1:11" x14ac:dyDescent="0.25">
      <c r="A11" s="20" t="s">
        <v>30</v>
      </c>
      <c r="B11" s="4" t="s">
        <v>31</v>
      </c>
      <c r="C11" s="30">
        <f>Электроэнергия!C11*0.123</f>
        <v>0</v>
      </c>
      <c r="D11" s="30">
        <f>Электроэнергия!D11*0.123</f>
        <v>0</v>
      </c>
      <c r="E11" s="30">
        <f>Электроэнергия!E11*0.123</f>
        <v>0</v>
      </c>
      <c r="F11" s="30">
        <f>Электроэнергия!F11*0.123</f>
        <v>0</v>
      </c>
      <c r="G11" s="30">
        <f>Электроэнергия!G11*0.123</f>
        <v>0</v>
      </c>
      <c r="H11" s="30">
        <f>Электроэнергия!H11*0.123</f>
        <v>0</v>
      </c>
      <c r="I11" s="30">
        <f>Электроэнергия!I11*0.123</f>
        <v>0</v>
      </c>
      <c r="J11" s="30">
        <f>Электроэнергия!J11*0.123</f>
        <v>0</v>
      </c>
      <c r="K11" s="30">
        <f>Электроэнергия!K11*0.123</f>
        <v>0</v>
      </c>
    </row>
    <row r="12" spans="1:11" x14ac:dyDescent="0.25">
      <c r="A12" s="20" t="s">
        <v>32</v>
      </c>
      <c r="B12" s="4" t="s">
        <v>33</v>
      </c>
      <c r="C12" s="30">
        <f>Электроэнергия!C12*0.123</f>
        <v>-3649.6559999999999</v>
      </c>
      <c r="D12" s="30">
        <f>Электроэнергия!D12*0.123</f>
        <v>-3962.076</v>
      </c>
      <c r="E12" s="30">
        <f>Электроэнергия!E12*0.123</f>
        <v>-3962.076</v>
      </c>
      <c r="F12" s="30">
        <f>Электроэнергия!F12*0.123</f>
        <v>-4381.26</v>
      </c>
      <c r="G12" s="30">
        <f>Электроэнергия!G12*0.123</f>
        <v>-4381.26</v>
      </c>
      <c r="H12" s="30">
        <f>Электроэнергия!H12*0.123</f>
        <v>-4381.26</v>
      </c>
      <c r="I12" s="30">
        <f>Электроэнергия!I12*0.123</f>
        <v>-4610.04</v>
      </c>
      <c r="J12" s="30">
        <f>Электроэнергия!J12*0.123</f>
        <v>-4610.04</v>
      </c>
      <c r="K12" s="30">
        <f>Электроэнергия!K12*0.123</f>
        <v>-4610.04</v>
      </c>
    </row>
    <row r="13" spans="1:11" x14ac:dyDescent="0.25">
      <c r="A13" s="20" t="s">
        <v>34</v>
      </c>
      <c r="B13" s="4" t="s">
        <v>35</v>
      </c>
      <c r="C13" s="30">
        <f>Электроэнергия!C13*0.123</f>
        <v>0</v>
      </c>
      <c r="D13" s="30">
        <f>Электроэнергия!D13*0.123</f>
        <v>0</v>
      </c>
      <c r="E13" s="30">
        <f>Электроэнергия!E13*0.123</f>
        <v>0</v>
      </c>
      <c r="F13" s="30">
        <f>Электроэнергия!F13*0.123</f>
        <v>0</v>
      </c>
      <c r="G13" s="30">
        <f>Электроэнергия!G13*0.123</f>
        <v>0</v>
      </c>
      <c r="H13" s="30">
        <f>Электроэнергия!H13*0.123</f>
        <v>0</v>
      </c>
      <c r="I13" s="30">
        <f>Электроэнергия!I13*0.123</f>
        <v>0</v>
      </c>
      <c r="J13" s="30">
        <f>Электроэнергия!J13*0.123</f>
        <v>0</v>
      </c>
      <c r="K13" s="30">
        <f>Электроэнергия!K13*0.123</f>
        <v>0</v>
      </c>
    </row>
    <row r="14" spans="1:11" x14ac:dyDescent="0.25">
      <c r="A14" s="18" t="s">
        <v>67</v>
      </c>
      <c r="B14" s="19" t="s">
        <v>23</v>
      </c>
      <c r="C14" s="36">
        <f t="shared" ref="C14:K14" si="3">SUM(C15:C17)</f>
        <v>0</v>
      </c>
      <c r="D14" s="36">
        <f t="shared" si="3"/>
        <v>0</v>
      </c>
      <c r="E14" s="36">
        <f t="shared" si="3"/>
        <v>0</v>
      </c>
      <c r="F14" s="36">
        <f t="shared" si="3"/>
        <v>0</v>
      </c>
      <c r="G14" s="36">
        <f t="shared" si="3"/>
        <v>0</v>
      </c>
      <c r="H14" s="36">
        <f t="shared" si="3"/>
        <v>0</v>
      </c>
      <c r="I14" s="36">
        <f t="shared" si="3"/>
        <v>0</v>
      </c>
      <c r="J14" s="36">
        <f t="shared" si="3"/>
        <v>0</v>
      </c>
      <c r="K14" s="36">
        <f t="shared" si="3"/>
        <v>0</v>
      </c>
    </row>
    <row r="15" spans="1:11" x14ac:dyDescent="0.25">
      <c r="A15" s="20" t="s">
        <v>68</v>
      </c>
      <c r="B15" s="4" t="s">
        <v>36</v>
      </c>
      <c r="C15" s="30">
        <f>Электроэнергия!C15*0.123</f>
        <v>0</v>
      </c>
      <c r="D15" s="30">
        <f>Электроэнергия!D15*0.123</f>
        <v>0</v>
      </c>
      <c r="E15" s="30">
        <f>Электроэнергия!E15*0.123</f>
        <v>0</v>
      </c>
      <c r="F15" s="30">
        <f>Электроэнергия!F15*0.123</f>
        <v>0</v>
      </c>
      <c r="G15" s="30">
        <f>Электроэнергия!G15*0.123</f>
        <v>0</v>
      </c>
      <c r="H15" s="30">
        <f>Электроэнергия!H15*0.123</f>
        <v>0</v>
      </c>
      <c r="I15" s="30">
        <f>Электроэнергия!I15*0.123</f>
        <v>0</v>
      </c>
      <c r="J15" s="30">
        <f>Электроэнергия!J15*0.123</f>
        <v>0</v>
      </c>
      <c r="K15" s="30">
        <f>Электроэнергия!K15*0.123</f>
        <v>0</v>
      </c>
    </row>
    <row r="16" spans="1:11" x14ac:dyDescent="0.25">
      <c r="A16" s="20" t="s">
        <v>37</v>
      </c>
      <c r="B16" s="4" t="s">
        <v>38</v>
      </c>
      <c r="C16" s="30">
        <f>Электроэнергия!C16*0.123</f>
        <v>0</v>
      </c>
      <c r="D16" s="30">
        <f>Электроэнергия!D16*0.123</f>
        <v>0</v>
      </c>
      <c r="E16" s="30">
        <f>Электроэнергия!E16*0.123</f>
        <v>0</v>
      </c>
      <c r="F16" s="30">
        <f>Электроэнергия!F16*0.123</f>
        <v>0</v>
      </c>
      <c r="G16" s="30">
        <f>Электроэнергия!G16*0.123</f>
        <v>0</v>
      </c>
      <c r="H16" s="30">
        <f>Электроэнергия!H16*0.123</f>
        <v>0</v>
      </c>
      <c r="I16" s="30">
        <f>Электроэнергия!I16*0.123</f>
        <v>0</v>
      </c>
      <c r="J16" s="30">
        <f>Электроэнергия!J16*0.123</f>
        <v>0</v>
      </c>
      <c r="K16" s="30">
        <f>Электроэнергия!K16*0.123</f>
        <v>0</v>
      </c>
    </row>
    <row r="17" spans="1:11" x14ac:dyDescent="0.25">
      <c r="A17" s="20" t="s">
        <v>39</v>
      </c>
      <c r="B17" s="4" t="s">
        <v>40</v>
      </c>
      <c r="C17" s="30">
        <f>Электроэнергия!C17*0.123</f>
        <v>0</v>
      </c>
      <c r="D17" s="30">
        <f>Электроэнергия!D17*0.123</f>
        <v>0</v>
      </c>
      <c r="E17" s="30">
        <f>Электроэнергия!E17*0.123</f>
        <v>0</v>
      </c>
      <c r="F17" s="30">
        <f>Электроэнергия!F17*0.123</f>
        <v>0</v>
      </c>
      <c r="G17" s="30">
        <f>Электроэнергия!G17*0.123</f>
        <v>0</v>
      </c>
      <c r="H17" s="30">
        <f>Электроэнергия!H17*0.123</f>
        <v>0</v>
      </c>
      <c r="I17" s="30">
        <f>Электроэнергия!I17*0.123</f>
        <v>0</v>
      </c>
      <c r="J17" s="30">
        <f>Электроэнергия!J17*0.123</f>
        <v>0</v>
      </c>
      <c r="K17" s="30">
        <f>Электроэнергия!K17*0.123</f>
        <v>0</v>
      </c>
    </row>
    <row r="18" spans="1:11" s="5" customFormat="1" x14ac:dyDescent="0.25">
      <c r="A18" s="14" t="s">
        <v>41</v>
      </c>
      <c r="B18" s="15" t="s">
        <v>24</v>
      </c>
      <c r="C18" s="32">
        <f>Электроэнергия!C18*0.123</f>
        <v>0</v>
      </c>
      <c r="D18" s="32">
        <f>Электроэнергия!D18*0.123</f>
        <v>0</v>
      </c>
      <c r="E18" s="32">
        <f>Электроэнергия!E18*0.123</f>
        <v>0</v>
      </c>
      <c r="F18" s="32">
        <f>Электроэнергия!F18*0.123</f>
        <v>0</v>
      </c>
      <c r="G18" s="32">
        <f>Электроэнергия!G18*0.123</f>
        <v>0</v>
      </c>
      <c r="H18" s="32">
        <f>Электроэнергия!H18*0.123</f>
        <v>0</v>
      </c>
      <c r="I18" s="32">
        <f>Электроэнергия!I18*0.123</f>
        <v>0</v>
      </c>
      <c r="J18" s="32">
        <f>Электроэнергия!J18*0.123</f>
        <v>0</v>
      </c>
      <c r="K18" s="32">
        <f>Электроэнергия!K18*0.123</f>
        <v>0</v>
      </c>
    </row>
    <row r="19" spans="1:11" s="5" customFormat="1" x14ac:dyDescent="0.25">
      <c r="A19" s="21" t="s">
        <v>42</v>
      </c>
      <c r="B19" s="22" t="s">
        <v>43</v>
      </c>
      <c r="C19" s="37">
        <f>Электроэнергия!C19*0.123</f>
        <v>0</v>
      </c>
      <c r="D19" s="37">
        <f>Электроэнергия!D19*0.123</f>
        <v>0</v>
      </c>
      <c r="E19" s="37">
        <f>Электроэнергия!E19*0.123</f>
        <v>0</v>
      </c>
      <c r="F19" s="37">
        <f>Электроэнергия!F19*0.123</f>
        <v>0</v>
      </c>
      <c r="G19" s="37">
        <f>Электроэнергия!G19*0.123</f>
        <v>0</v>
      </c>
      <c r="H19" s="37">
        <f>Электроэнергия!H19*0.123</f>
        <v>0</v>
      </c>
      <c r="I19" s="37">
        <f>Электроэнергия!I19*0.123</f>
        <v>0</v>
      </c>
      <c r="J19" s="37">
        <f>Электроэнергия!J19*0.123</f>
        <v>0</v>
      </c>
      <c r="K19" s="37">
        <f>Электроэнергия!K19*0.123</f>
        <v>0</v>
      </c>
    </row>
    <row r="20" spans="1:11" s="5" customFormat="1" x14ac:dyDescent="0.25">
      <c r="A20" s="14" t="s">
        <v>44</v>
      </c>
      <c r="B20" s="15" t="s">
        <v>45</v>
      </c>
      <c r="C20" s="32">
        <f>C21+C22+C26+C27+C32+C33+C34+C35</f>
        <v>8831.5107000000007</v>
      </c>
      <c r="D20" s="32">
        <f t="shared" ref="D20:K20" si="4">D21+D22+D26+D27+D32+D33+D34+D35</f>
        <v>8911.6944000000003</v>
      </c>
      <c r="E20" s="32">
        <f t="shared" si="4"/>
        <v>8959.2338999999993</v>
      </c>
      <c r="F20" s="32">
        <f t="shared" si="4"/>
        <v>9019.5285000000003</v>
      </c>
      <c r="G20" s="32">
        <f t="shared" si="4"/>
        <v>9087.3876000000018</v>
      </c>
      <c r="H20" s="32">
        <f t="shared" si="4"/>
        <v>9146.5505999999987</v>
      </c>
      <c r="I20" s="32">
        <f t="shared" si="4"/>
        <v>9250.8053999999993</v>
      </c>
      <c r="J20" s="32">
        <f t="shared" si="4"/>
        <v>9361.8005999999987</v>
      </c>
      <c r="K20" s="32">
        <f t="shared" si="4"/>
        <v>9455.4159</v>
      </c>
    </row>
    <row r="21" spans="1:11" s="5" customFormat="1" x14ac:dyDescent="0.25">
      <c r="A21" s="6" t="s">
        <v>50</v>
      </c>
      <c r="B21" s="4" t="s">
        <v>58</v>
      </c>
      <c r="C21" s="30">
        <f>Электроэнергия!C21*0.123</f>
        <v>0</v>
      </c>
      <c r="D21" s="30">
        <f>Электроэнергия!D21*0.123</f>
        <v>0</v>
      </c>
      <c r="E21" s="30">
        <f>Электроэнергия!E21*0.123</f>
        <v>0</v>
      </c>
      <c r="F21" s="30">
        <f>Электроэнергия!F21*0.123</f>
        <v>0</v>
      </c>
      <c r="G21" s="30">
        <f>Электроэнергия!G21*0.123</f>
        <v>0</v>
      </c>
      <c r="H21" s="30">
        <f>Электроэнергия!H21*0.123</f>
        <v>0</v>
      </c>
      <c r="I21" s="30">
        <f>Электроэнергия!I21*0.123</f>
        <v>0</v>
      </c>
      <c r="J21" s="30">
        <f>Электроэнергия!J21*0.123</f>
        <v>0</v>
      </c>
      <c r="K21" s="30">
        <f>Электроэнергия!K21*0.123</f>
        <v>0</v>
      </c>
    </row>
    <row r="22" spans="1:11" s="5" customFormat="1" x14ac:dyDescent="0.25">
      <c r="A22" s="6" t="s">
        <v>51</v>
      </c>
      <c r="B22" s="4" t="s">
        <v>46</v>
      </c>
      <c r="C22" s="42">
        <f t="shared" ref="C22:K22" si="5">SUM(C23:C25)</f>
        <v>3424.4798999999998</v>
      </c>
      <c r="D22" s="42">
        <f t="shared" si="5"/>
        <v>3455.9925000000003</v>
      </c>
      <c r="E22" s="42">
        <f t="shared" si="5"/>
        <v>3492.6218999999996</v>
      </c>
      <c r="F22" s="42">
        <f t="shared" si="5"/>
        <v>3531.0470999999998</v>
      </c>
      <c r="G22" s="42">
        <f t="shared" si="5"/>
        <v>3576.9506999999999</v>
      </c>
      <c r="H22" s="42">
        <f t="shared" si="5"/>
        <v>3630.6032999999998</v>
      </c>
      <c r="I22" s="42">
        <f t="shared" si="5"/>
        <v>3674.1822000000002</v>
      </c>
      <c r="J22" s="42">
        <f t="shared" si="5"/>
        <v>3718.2653999999998</v>
      </c>
      <c r="K22" s="42">
        <f t="shared" si="5"/>
        <v>3755.4483</v>
      </c>
    </row>
    <row r="23" spans="1:11" s="5" customFormat="1" x14ac:dyDescent="0.25">
      <c r="A23" s="44" t="s">
        <v>108</v>
      </c>
      <c r="B23" s="45" t="s">
        <v>66</v>
      </c>
      <c r="C23" s="30">
        <f>Электроэнергия!C23*0.123</f>
        <v>2328.636</v>
      </c>
      <c r="D23" s="30">
        <f>Электроэнергия!D23*0.123</f>
        <v>2350.0626000000002</v>
      </c>
      <c r="E23" s="30">
        <f>Электроэнергия!E23*0.123</f>
        <v>2374.9701</v>
      </c>
      <c r="F23" s="30">
        <f>Электроэнергия!F23*0.123</f>
        <v>2401.0953</v>
      </c>
      <c r="G23" s="30">
        <f>Электроэнергия!G23*0.123</f>
        <v>2432.3126999999999</v>
      </c>
      <c r="H23" s="30">
        <f>Электроэнергия!H23*0.123</f>
        <v>2468.7945</v>
      </c>
      <c r="I23" s="30">
        <f>Электроэнергия!I23*0.123</f>
        <v>2498.4252000000001</v>
      </c>
      <c r="J23" s="30">
        <f>Электроэнергия!J23*0.123</f>
        <v>2528.4002999999998</v>
      </c>
      <c r="K23" s="30">
        <f>Электроэнергия!K23*0.123</f>
        <v>2553.6891000000001</v>
      </c>
    </row>
    <row r="24" spans="1:11" s="5" customFormat="1" x14ac:dyDescent="0.25">
      <c r="A24" s="44" t="s">
        <v>109</v>
      </c>
      <c r="B24" s="45" t="s">
        <v>70</v>
      </c>
      <c r="C24" s="30">
        <f>Электроэнергия!C24*0.123</f>
        <v>761.55449999999996</v>
      </c>
      <c r="D24" s="30">
        <f>Электроэнергия!D24*0.123</f>
        <v>768.56550000000004</v>
      </c>
      <c r="E24" s="30">
        <f>Электроэнергия!E24*0.123</f>
        <v>776.70809999999994</v>
      </c>
      <c r="F24" s="30">
        <f>Электроэнергия!F24*0.123</f>
        <v>785.25659999999993</v>
      </c>
      <c r="G24" s="30">
        <f>Электроэнергия!G24*0.123</f>
        <v>795.46559999999999</v>
      </c>
      <c r="H24" s="30">
        <f>Электроэнергия!H24*0.123</f>
        <v>807.39659999999992</v>
      </c>
      <c r="I24" s="30">
        <f>Электроэнергия!I24*0.123</f>
        <v>817.08899999999994</v>
      </c>
      <c r="J24" s="30">
        <f>Электроэнергия!J24*0.123</f>
        <v>826.89209999999991</v>
      </c>
      <c r="K24" s="30">
        <f>Электроэнергия!K24*0.123</f>
        <v>835.15769999999998</v>
      </c>
    </row>
    <row r="25" spans="1:11" s="5" customFormat="1" x14ac:dyDescent="0.25">
      <c r="A25" s="44" t="s">
        <v>73</v>
      </c>
      <c r="B25" s="45" t="s">
        <v>71</v>
      </c>
      <c r="C25" s="30">
        <f>Электроэнергия!C25*0.123</f>
        <v>334.2894</v>
      </c>
      <c r="D25" s="30">
        <f>Электроэнергия!D25*0.123</f>
        <v>337.36439999999999</v>
      </c>
      <c r="E25" s="30">
        <f>Электроэнергия!E25*0.123</f>
        <v>340.94369999999998</v>
      </c>
      <c r="F25" s="30">
        <f>Электроэнергия!F25*0.123</f>
        <v>344.6952</v>
      </c>
      <c r="G25" s="30">
        <f>Электроэнергия!G25*0.123</f>
        <v>349.17240000000004</v>
      </c>
      <c r="H25" s="30">
        <f>Электроэнергия!H25*0.123</f>
        <v>354.41219999999998</v>
      </c>
      <c r="I25" s="30">
        <f>Электроэнергия!I25*0.123</f>
        <v>358.66800000000001</v>
      </c>
      <c r="J25" s="30">
        <f>Электроэнергия!J25*0.123</f>
        <v>362.97300000000001</v>
      </c>
      <c r="K25" s="30">
        <f>Электроэнергия!K25*0.123</f>
        <v>366.60149999999999</v>
      </c>
    </row>
    <row r="26" spans="1:11" s="5" customFormat="1" x14ac:dyDescent="0.25">
      <c r="A26" s="6" t="s">
        <v>3</v>
      </c>
      <c r="B26" s="4" t="s">
        <v>59</v>
      </c>
      <c r="C26" s="30">
        <f>Электроэнергия!C26*0.123</f>
        <v>0</v>
      </c>
      <c r="D26" s="30">
        <f>Электроэнергия!D26*0.123</f>
        <v>0</v>
      </c>
      <c r="E26" s="30">
        <f>Электроэнергия!E26*0.123</f>
        <v>0</v>
      </c>
      <c r="F26" s="30">
        <f>Электроэнергия!F26*0.123</f>
        <v>0</v>
      </c>
      <c r="G26" s="30">
        <f>Электроэнергия!G26*0.123</f>
        <v>0</v>
      </c>
      <c r="H26" s="30">
        <f>Электроэнергия!H26*0.123</f>
        <v>0</v>
      </c>
      <c r="I26" s="30">
        <f>Электроэнергия!I26*0.123</f>
        <v>0</v>
      </c>
      <c r="J26" s="30">
        <f>Электроэнергия!J26*0.123</f>
        <v>0</v>
      </c>
      <c r="K26" s="30">
        <f>Электроэнергия!K26*0.123</f>
        <v>0</v>
      </c>
    </row>
    <row r="27" spans="1:11" s="5" customFormat="1" x14ac:dyDescent="0.25">
      <c r="A27" s="6" t="s">
        <v>47</v>
      </c>
      <c r="B27" s="4" t="s">
        <v>48</v>
      </c>
      <c r="C27" s="42">
        <f t="shared" ref="C27:K27" si="6">C28+C29+C30+C31</f>
        <v>0</v>
      </c>
      <c r="D27" s="42">
        <f t="shared" si="6"/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  <c r="I27" s="42">
        <f t="shared" si="6"/>
        <v>0</v>
      </c>
      <c r="J27" s="42">
        <f t="shared" si="6"/>
        <v>0</v>
      </c>
      <c r="K27" s="42">
        <f t="shared" si="6"/>
        <v>0</v>
      </c>
    </row>
    <row r="28" spans="1:11" s="5" customFormat="1" x14ac:dyDescent="0.25">
      <c r="A28" s="20" t="s">
        <v>53</v>
      </c>
      <c r="B28" s="4" t="s">
        <v>60</v>
      </c>
      <c r="C28" s="30">
        <f>Электроэнергия!C28*0.123</f>
        <v>0</v>
      </c>
      <c r="D28" s="30">
        <f>Электроэнергия!D28*0.123</f>
        <v>0</v>
      </c>
      <c r="E28" s="30">
        <f>Электроэнергия!E28*0.123</f>
        <v>0</v>
      </c>
      <c r="F28" s="30">
        <f>Электроэнергия!F28*0.123</f>
        <v>0</v>
      </c>
      <c r="G28" s="30">
        <f>Электроэнергия!G28*0.123</f>
        <v>0</v>
      </c>
      <c r="H28" s="30">
        <f>Электроэнергия!H28*0.123</f>
        <v>0</v>
      </c>
      <c r="I28" s="30">
        <f>Электроэнергия!I28*0.123</f>
        <v>0</v>
      </c>
      <c r="J28" s="30">
        <f>Электроэнергия!J28*0.123</f>
        <v>0</v>
      </c>
      <c r="K28" s="30">
        <f>Электроэнергия!K28*0.123</f>
        <v>0</v>
      </c>
    </row>
    <row r="29" spans="1:11" s="5" customFormat="1" x14ac:dyDescent="0.25">
      <c r="A29" s="20" t="s">
        <v>52</v>
      </c>
      <c r="B29" s="4" t="s">
        <v>61</v>
      </c>
      <c r="C29" s="30">
        <f>Электроэнергия!C29*0.123</f>
        <v>0</v>
      </c>
      <c r="D29" s="30">
        <f>Электроэнергия!D29*0.123</f>
        <v>0</v>
      </c>
      <c r="E29" s="30">
        <f>Электроэнергия!E29*0.123</f>
        <v>0</v>
      </c>
      <c r="F29" s="30">
        <f>Электроэнергия!F29*0.123</f>
        <v>0</v>
      </c>
      <c r="G29" s="30">
        <f>Электроэнергия!G29*0.123</f>
        <v>0</v>
      </c>
      <c r="H29" s="30">
        <f>Электроэнергия!H29*0.123</f>
        <v>0</v>
      </c>
      <c r="I29" s="30">
        <f>Электроэнергия!I29*0.123</f>
        <v>0</v>
      </c>
      <c r="J29" s="30">
        <f>Электроэнергия!J29*0.123</f>
        <v>0</v>
      </c>
      <c r="K29" s="30">
        <f>Электроэнергия!K29*0.123</f>
        <v>0</v>
      </c>
    </row>
    <row r="30" spans="1:11" s="5" customFormat="1" x14ac:dyDescent="0.25">
      <c r="A30" s="20" t="s">
        <v>54</v>
      </c>
      <c r="B30" s="4" t="s">
        <v>62</v>
      </c>
      <c r="C30" s="30">
        <f>Электроэнергия!C30*0.123</f>
        <v>0</v>
      </c>
      <c r="D30" s="30">
        <f>Электроэнергия!D30*0.123</f>
        <v>0</v>
      </c>
      <c r="E30" s="30">
        <f>Электроэнергия!E30*0.123</f>
        <v>0</v>
      </c>
      <c r="F30" s="30">
        <f>Электроэнергия!F30*0.123</f>
        <v>0</v>
      </c>
      <c r="G30" s="30">
        <f>Электроэнергия!G30*0.123</f>
        <v>0</v>
      </c>
      <c r="H30" s="30">
        <f>Электроэнергия!H30*0.123</f>
        <v>0</v>
      </c>
      <c r="I30" s="30">
        <f>Электроэнергия!I30*0.123</f>
        <v>0</v>
      </c>
      <c r="J30" s="30">
        <f>Электроэнергия!J30*0.123</f>
        <v>0</v>
      </c>
      <c r="K30" s="30">
        <f>Электроэнергия!K30*0.123</f>
        <v>0</v>
      </c>
    </row>
    <row r="31" spans="1:11" s="5" customFormat="1" x14ac:dyDescent="0.25">
      <c r="A31" s="20" t="s">
        <v>55</v>
      </c>
      <c r="B31" s="4" t="s">
        <v>63</v>
      </c>
      <c r="C31" s="30">
        <f>Электроэнергия!C31*0.123</f>
        <v>0</v>
      </c>
      <c r="D31" s="30">
        <f>Электроэнергия!D31*0.123</f>
        <v>0</v>
      </c>
      <c r="E31" s="30">
        <f>Электроэнергия!E31*0.123</f>
        <v>0</v>
      </c>
      <c r="F31" s="30">
        <f>Электроэнергия!F31*0.123</f>
        <v>0</v>
      </c>
      <c r="G31" s="30">
        <f>Электроэнергия!G31*0.123</f>
        <v>0</v>
      </c>
      <c r="H31" s="30">
        <f>Электроэнергия!H31*0.123</f>
        <v>0</v>
      </c>
      <c r="I31" s="30">
        <f>Электроэнергия!I31*0.123</f>
        <v>0</v>
      </c>
      <c r="J31" s="30">
        <f>Электроэнергия!J31*0.123</f>
        <v>0</v>
      </c>
      <c r="K31" s="30">
        <f>Электроэнергия!K31*0.123</f>
        <v>0</v>
      </c>
    </row>
    <row r="32" spans="1:11" s="5" customFormat="1" x14ac:dyDescent="0.25">
      <c r="A32" s="6" t="s">
        <v>56</v>
      </c>
      <c r="B32" s="4" t="s">
        <v>64</v>
      </c>
      <c r="C32" s="30">
        <f>Электроэнергия!C32*0.123</f>
        <v>811.16039999999998</v>
      </c>
      <c r="D32" s="30">
        <f>Электроэнергия!D32*0.123</f>
        <v>818.46659999999997</v>
      </c>
      <c r="E32" s="30">
        <f>Электроэнергия!E32*0.123</f>
        <v>820.10249999999996</v>
      </c>
      <c r="F32" s="30">
        <f>Электроэнергия!F32*0.123</f>
        <v>823.38659999999993</v>
      </c>
      <c r="G32" s="30">
        <f>Электроэнергия!G32*0.123</f>
        <v>826.68299999999999</v>
      </c>
      <c r="H32" s="30">
        <f>Электроэнергия!H32*0.123</f>
        <v>827.50709999999992</v>
      </c>
      <c r="I32" s="30">
        <f>Электроэнергия!I32*0.123</f>
        <v>836.60910000000001</v>
      </c>
      <c r="J32" s="30">
        <f>Электроэнергия!J32*0.123</f>
        <v>846.64589999999998</v>
      </c>
      <c r="K32" s="30">
        <f>Электроэнергия!K32*0.123</f>
        <v>855.10829999999999</v>
      </c>
    </row>
    <row r="33" spans="1:11" s="5" customFormat="1" x14ac:dyDescent="0.25">
      <c r="A33" s="6" t="s">
        <v>1</v>
      </c>
      <c r="B33" s="4" t="s">
        <v>49</v>
      </c>
      <c r="C33" s="30">
        <f>Электроэнергия!C33*0.123</f>
        <v>4595.8704000000007</v>
      </c>
      <c r="D33" s="30">
        <f>Электроэнергия!D33*0.123</f>
        <v>4637.2352999999994</v>
      </c>
      <c r="E33" s="30">
        <f>Электроэнергия!E33*0.123</f>
        <v>4646.5095000000001</v>
      </c>
      <c r="F33" s="30">
        <f>Электроэнергия!F33*0.123</f>
        <v>4665.0947999999999</v>
      </c>
      <c r="G33" s="30">
        <f>Электроэнергия!G33*0.123</f>
        <v>4683.7539000000006</v>
      </c>
      <c r="H33" s="30">
        <f>Электроэнергия!H33*0.123</f>
        <v>4688.4402</v>
      </c>
      <c r="I33" s="30">
        <f>Электроэнергия!I33*0.123</f>
        <v>4740.0140999999994</v>
      </c>
      <c r="J33" s="30">
        <f>Электроэнергия!J33*0.123</f>
        <v>4796.8892999999998</v>
      </c>
      <c r="K33" s="30">
        <f>Электроэнергия!K33*0.123</f>
        <v>4844.8593000000001</v>
      </c>
    </row>
    <row r="34" spans="1:11" s="5" customFormat="1" x14ac:dyDescent="0.25">
      <c r="A34" s="6" t="s">
        <v>110</v>
      </c>
      <c r="B34" s="4" t="s">
        <v>65</v>
      </c>
      <c r="C34" s="30">
        <f>Электроэнергия!C34*0.123</f>
        <v>0</v>
      </c>
      <c r="D34" s="30">
        <f>Электроэнергия!D34*0.123</f>
        <v>0</v>
      </c>
      <c r="E34" s="30">
        <f>Электроэнергия!E34*0.123</f>
        <v>0</v>
      </c>
      <c r="F34" s="30">
        <f>Электроэнергия!F34*0.123</f>
        <v>0</v>
      </c>
      <c r="G34" s="30">
        <f>Электроэнергия!G34*0.123</f>
        <v>0</v>
      </c>
      <c r="H34" s="30">
        <f>Электроэнергия!H34*0.123</f>
        <v>0</v>
      </c>
      <c r="I34" s="30">
        <f>Электроэнергия!I34*0.123</f>
        <v>0</v>
      </c>
      <c r="J34" s="30">
        <f>Электроэнергия!J34*0.123</f>
        <v>0</v>
      </c>
      <c r="K34" s="30">
        <f>Электроэнергия!K34*0.123</f>
        <v>0</v>
      </c>
    </row>
    <row r="35" spans="1:11" s="24" customFormat="1" ht="30" x14ac:dyDescent="0.25">
      <c r="A35" s="23" t="s">
        <v>69</v>
      </c>
      <c r="B35" s="26" t="s">
        <v>111</v>
      </c>
      <c r="C35" s="43">
        <f>Электроэнергия!C35*0.123</f>
        <v>0</v>
      </c>
      <c r="D35" s="43">
        <f>Электроэнергия!D35*0.123</f>
        <v>0</v>
      </c>
      <c r="E35" s="43">
        <f>Электроэнергия!E35*0.123</f>
        <v>0</v>
      </c>
      <c r="F35" s="43">
        <f>Электроэнергия!F35*0.123</f>
        <v>0</v>
      </c>
      <c r="G35" s="43">
        <f>Электроэнергия!G35*0.123</f>
        <v>0</v>
      </c>
      <c r="H35" s="43">
        <f>Электроэнергия!H35*0.123</f>
        <v>0</v>
      </c>
      <c r="I35" s="43">
        <f>Электроэнергия!I35*0.123</f>
        <v>0</v>
      </c>
      <c r="J35" s="43">
        <f>Электроэнергия!J35*0.123</f>
        <v>0</v>
      </c>
      <c r="K35" s="43">
        <f>Электроэнергия!K35*0.123</f>
        <v>0</v>
      </c>
    </row>
    <row r="36" spans="1:11" s="4" customFormat="1" x14ac:dyDescent="0.25">
      <c r="A36" s="3"/>
      <c r="C36" s="29"/>
      <c r="D36" s="29"/>
      <c r="E36" s="29"/>
      <c r="F36" s="29"/>
      <c r="G36" s="29"/>
      <c r="H36" s="29"/>
      <c r="I36" s="29"/>
      <c r="J36" s="29"/>
      <c r="K36" s="29"/>
    </row>
    <row r="37" spans="1:11" x14ac:dyDescent="0.25">
      <c r="A37" s="7" t="s">
        <v>72</v>
      </c>
      <c r="C37" s="25">
        <v>0.123</v>
      </c>
      <c r="D37" s="25"/>
      <c r="E37" s="25"/>
      <c r="F37" s="25"/>
      <c r="G37" s="25"/>
      <c r="H37" s="25"/>
      <c r="I37" s="25"/>
      <c r="J37" s="25"/>
      <c r="K37" s="25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3D6C6-8416-45A9-AA32-8918670CEC94}">
  <dimension ref="A1:K37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1" width="12.7109375" style="3" customWidth="1"/>
    <col min="12" max="16384" width="9.140625" style="3"/>
  </cols>
  <sheetData>
    <row r="1" spans="1:11" s="1" customFormat="1" ht="50.1" customHeight="1" x14ac:dyDescent="0.25">
      <c r="A1" s="9" t="s">
        <v>107</v>
      </c>
      <c r="B1" s="10" t="s">
        <v>4</v>
      </c>
      <c r="C1" s="11">
        <v>2022</v>
      </c>
      <c r="D1" s="11">
        <v>2023</v>
      </c>
      <c r="E1" s="11">
        <v>2024</v>
      </c>
      <c r="F1" s="11">
        <v>2025</v>
      </c>
      <c r="G1" s="11">
        <v>2026</v>
      </c>
      <c r="H1" s="11">
        <v>2027</v>
      </c>
      <c r="I1" s="11">
        <v>2028</v>
      </c>
      <c r="J1" s="11">
        <v>2029</v>
      </c>
      <c r="K1" s="11">
        <v>2030</v>
      </c>
    </row>
    <row r="2" spans="1:11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</row>
    <row r="3" spans="1:11" x14ac:dyDescent="0.25">
      <c r="A3" s="7" t="s">
        <v>25</v>
      </c>
      <c r="B3" s="4" t="s">
        <v>15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</row>
    <row r="4" spans="1:11" x14ac:dyDescent="0.25">
      <c r="A4" s="7" t="s">
        <v>26</v>
      </c>
      <c r="B4" s="4" t="s">
        <v>16</v>
      </c>
      <c r="C4" s="30">
        <v>0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</row>
    <row r="5" spans="1:11" x14ac:dyDescent="0.25">
      <c r="A5" s="7" t="s">
        <v>27</v>
      </c>
      <c r="B5" s="4" t="s">
        <v>17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</row>
    <row r="6" spans="1:11" x14ac:dyDescent="0.25">
      <c r="A6" s="7" t="s">
        <v>2</v>
      </c>
      <c r="B6" s="4" t="s">
        <v>18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</row>
    <row r="7" spans="1:11" s="5" customFormat="1" x14ac:dyDescent="0.25">
      <c r="A7" s="14" t="s">
        <v>28</v>
      </c>
      <c r="B7" s="15" t="s">
        <v>19</v>
      </c>
      <c r="C7" s="32">
        <f t="shared" ref="C7:K7" si="0">C3+C4+C5+C6</f>
        <v>0</v>
      </c>
      <c r="D7" s="32">
        <f t="shared" si="0"/>
        <v>0</v>
      </c>
      <c r="E7" s="32">
        <f t="shared" si="0"/>
        <v>0</v>
      </c>
      <c r="F7" s="32">
        <f t="shared" si="0"/>
        <v>0</v>
      </c>
      <c r="G7" s="32">
        <f t="shared" si="0"/>
        <v>0</v>
      </c>
      <c r="H7" s="32">
        <f t="shared" si="0"/>
        <v>0</v>
      </c>
      <c r="I7" s="32">
        <f t="shared" si="0"/>
        <v>0</v>
      </c>
      <c r="J7" s="32">
        <f t="shared" si="0"/>
        <v>0</v>
      </c>
      <c r="K7" s="32">
        <f t="shared" si="0"/>
        <v>0</v>
      </c>
    </row>
    <row r="8" spans="1:11" x14ac:dyDescent="0.25">
      <c r="A8" s="7" t="s">
        <v>0</v>
      </c>
      <c r="B8" s="4" t="s">
        <v>20</v>
      </c>
      <c r="C8" s="41">
        <f t="shared" ref="C8:K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  <c r="K8" s="41">
        <f t="shared" si="1"/>
        <v>0</v>
      </c>
    </row>
    <row r="9" spans="1:11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</row>
    <row r="10" spans="1:11" x14ac:dyDescent="0.25">
      <c r="A10" s="18" t="s">
        <v>57</v>
      </c>
      <c r="B10" s="19" t="s">
        <v>22</v>
      </c>
      <c r="C10" s="36">
        <f t="shared" ref="C10" si="2">SUM(C11:C13)</f>
        <v>731480</v>
      </c>
      <c r="D10" s="36">
        <f t="shared" ref="D10:G10" si="3">SUM(D11:D13)</f>
        <v>732166.1</v>
      </c>
      <c r="E10" s="36">
        <f t="shared" si="3"/>
        <v>704353.8</v>
      </c>
      <c r="F10" s="36">
        <f t="shared" si="3"/>
        <v>707069.5</v>
      </c>
      <c r="G10" s="36">
        <f t="shared" si="3"/>
        <v>680724.9</v>
      </c>
      <c r="H10" s="36">
        <f t="shared" ref="H10:K10" si="4">SUM(H11:H13)</f>
        <v>683194.9</v>
      </c>
      <c r="I10" s="36">
        <f t="shared" si="4"/>
        <v>671169.9</v>
      </c>
      <c r="J10" s="36">
        <f t="shared" si="4"/>
        <v>673669.6</v>
      </c>
      <c r="K10" s="36">
        <f t="shared" si="4"/>
        <v>674774.4</v>
      </c>
    </row>
    <row r="11" spans="1:11" x14ac:dyDescent="0.25">
      <c r="A11" s="20" t="s">
        <v>30</v>
      </c>
      <c r="B11" s="4" t="s">
        <v>31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</row>
    <row r="12" spans="1:11" x14ac:dyDescent="0.25">
      <c r="A12" s="20" t="s">
        <v>32</v>
      </c>
      <c r="B12" s="4" t="s">
        <v>33</v>
      </c>
      <c r="C12" s="41">
        <v>731480</v>
      </c>
      <c r="D12" s="41">
        <v>732166.1</v>
      </c>
      <c r="E12" s="41">
        <v>704353.8</v>
      </c>
      <c r="F12" s="41">
        <v>707069.5</v>
      </c>
      <c r="G12" s="41">
        <v>680724.9</v>
      </c>
      <c r="H12" s="41">
        <v>683194.9</v>
      </c>
      <c r="I12" s="41">
        <v>671169.9</v>
      </c>
      <c r="J12" s="41">
        <v>673669.6</v>
      </c>
      <c r="K12" s="41">
        <v>674774.4</v>
      </c>
    </row>
    <row r="13" spans="1:11" x14ac:dyDescent="0.25">
      <c r="A13" s="20" t="s">
        <v>34</v>
      </c>
      <c r="B13" s="4" t="s">
        <v>35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</row>
    <row r="14" spans="1:11" x14ac:dyDescent="0.25">
      <c r="A14" s="18" t="s">
        <v>67</v>
      </c>
      <c r="B14" s="19" t="s">
        <v>23</v>
      </c>
      <c r="C14" s="36">
        <f t="shared" ref="C14:K14" si="5">SUM(C15:C17)</f>
        <v>0</v>
      </c>
      <c r="D14" s="36">
        <f t="shared" si="5"/>
        <v>0</v>
      </c>
      <c r="E14" s="36">
        <f t="shared" si="5"/>
        <v>0</v>
      </c>
      <c r="F14" s="36">
        <f t="shared" si="5"/>
        <v>0</v>
      </c>
      <c r="G14" s="36">
        <f t="shared" si="5"/>
        <v>0</v>
      </c>
      <c r="H14" s="36">
        <f t="shared" si="5"/>
        <v>0</v>
      </c>
      <c r="I14" s="36">
        <f t="shared" si="5"/>
        <v>0</v>
      </c>
      <c r="J14" s="36">
        <f t="shared" si="5"/>
        <v>0</v>
      </c>
      <c r="K14" s="36">
        <f t="shared" si="5"/>
        <v>0</v>
      </c>
    </row>
    <row r="15" spans="1:11" x14ac:dyDescent="0.25">
      <c r="A15" s="20" t="s">
        <v>68</v>
      </c>
      <c r="B15" s="4" t="s">
        <v>36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</row>
    <row r="16" spans="1:11" x14ac:dyDescent="0.25">
      <c r="A16" s="20" t="s">
        <v>37</v>
      </c>
      <c r="B16" s="4" t="s">
        <v>38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</row>
    <row r="17" spans="1:11" x14ac:dyDescent="0.25">
      <c r="A17" s="20" t="s">
        <v>39</v>
      </c>
      <c r="B17" s="4" t="s">
        <v>40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</row>
    <row r="18" spans="1:11" s="5" customFormat="1" x14ac:dyDescent="0.25">
      <c r="A18" s="14" t="s">
        <v>41</v>
      </c>
      <c r="B18" s="15" t="s">
        <v>24</v>
      </c>
      <c r="C18" s="32">
        <v>-50220</v>
      </c>
      <c r="D18" s="32">
        <v>-49860</v>
      </c>
      <c r="E18" s="32">
        <v>-42340</v>
      </c>
      <c r="F18" s="32">
        <v>-42340</v>
      </c>
      <c r="G18" s="32">
        <v>-35600</v>
      </c>
      <c r="H18" s="32">
        <v>-35600</v>
      </c>
      <c r="I18" s="32">
        <v>-32240</v>
      </c>
      <c r="J18" s="32">
        <v>-32240</v>
      </c>
      <c r="K18" s="32">
        <v>-30110</v>
      </c>
    </row>
    <row r="19" spans="1:11" s="5" customFormat="1" x14ac:dyDescent="0.25">
      <c r="A19" s="21" t="s">
        <v>42</v>
      </c>
      <c r="B19" s="22" t="s">
        <v>43</v>
      </c>
      <c r="C19" s="37">
        <v>-158200</v>
      </c>
      <c r="D19" s="37">
        <v>-158200</v>
      </c>
      <c r="E19" s="37">
        <v>-132110</v>
      </c>
      <c r="F19" s="37">
        <v>-132110</v>
      </c>
      <c r="G19" s="37">
        <v>-110160</v>
      </c>
      <c r="H19" s="37">
        <v>-110160</v>
      </c>
      <c r="I19" s="37">
        <v>-98200</v>
      </c>
      <c r="J19" s="37">
        <v>-98200</v>
      </c>
      <c r="K19" s="37">
        <v>-98200</v>
      </c>
    </row>
    <row r="20" spans="1:11" s="5" customFormat="1" x14ac:dyDescent="0.25">
      <c r="A20" s="14" t="s">
        <v>44</v>
      </c>
      <c r="B20" s="15" t="s">
        <v>45</v>
      </c>
      <c r="C20" s="32">
        <f>C21+C22+C26+C27+C32+C33+C34+C35</f>
        <v>523060</v>
      </c>
      <c r="D20" s="32">
        <f t="shared" ref="D20:K20" si="6">D21+D22+D26+D27+D32+D33+D34+D35</f>
        <v>524106.1</v>
      </c>
      <c r="E20" s="32">
        <f t="shared" si="6"/>
        <v>529903.80000000005</v>
      </c>
      <c r="F20" s="32">
        <f t="shared" si="6"/>
        <v>532619.5</v>
      </c>
      <c r="G20" s="32">
        <f t="shared" si="6"/>
        <v>534964.9</v>
      </c>
      <c r="H20" s="32">
        <f t="shared" si="6"/>
        <v>537434.9</v>
      </c>
      <c r="I20" s="32">
        <f t="shared" si="6"/>
        <v>540729.9</v>
      </c>
      <c r="J20" s="32">
        <f t="shared" si="6"/>
        <v>543229.6</v>
      </c>
      <c r="K20" s="32">
        <f t="shared" si="6"/>
        <v>546464.4</v>
      </c>
    </row>
    <row r="21" spans="1:11" s="5" customFormat="1" x14ac:dyDescent="0.25">
      <c r="A21" s="6" t="s">
        <v>50</v>
      </c>
      <c r="B21" s="4" t="s">
        <v>58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s="5" customFormat="1" x14ac:dyDescent="0.25">
      <c r="A22" s="6" t="s">
        <v>51</v>
      </c>
      <c r="B22" s="4" t="s">
        <v>46</v>
      </c>
      <c r="C22" s="42">
        <f t="shared" ref="C22:K22" si="7">SUM(C23:C25)</f>
        <v>184250</v>
      </c>
      <c r="D22" s="42">
        <f t="shared" si="7"/>
        <v>184618.5</v>
      </c>
      <c r="E22" s="42">
        <f t="shared" si="7"/>
        <v>186660.8</v>
      </c>
      <c r="F22" s="42">
        <f t="shared" si="7"/>
        <v>187123.30000000002</v>
      </c>
      <c r="G22" s="42">
        <f t="shared" si="7"/>
        <v>187395.7</v>
      </c>
      <c r="H22" s="42">
        <f t="shared" si="7"/>
        <v>187780.3</v>
      </c>
      <c r="I22" s="42">
        <f t="shared" si="7"/>
        <v>188977.30000000002</v>
      </c>
      <c r="J22" s="42">
        <f t="shared" si="7"/>
        <v>189366.59999999998</v>
      </c>
      <c r="K22" s="42">
        <f t="shared" si="7"/>
        <v>190478.2</v>
      </c>
    </row>
    <row r="23" spans="1:11" s="5" customFormat="1" x14ac:dyDescent="0.25">
      <c r="A23" s="44" t="s">
        <v>108</v>
      </c>
      <c r="B23" s="45" t="s">
        <v>66</v>
      </c>
      <c r="C23" s="42">
        <v>121760</v>
      </c>
      <c r="D23" s="42">
        <v>122003.5</v>
      </c>
      <c r="E23" s="42">
        <v>123353.1</v>
      </c>
      <c r="F23" s="42">
        <v>123400</v>
      </c>
      <c r="G23" s="42">
        <v>123290</v>
      </c>
      <c r="H23" s="42">
        <v>123290</v>
      </c>
      <c r="I23" s="42">
        <v>124100</v>
      </c>
      <c r="J23" s="42">
        <v>124100</v>
      </c>
      <c r="K23" s="42">
        <v>124820</v>
      </c>
    </row>
    <row r="24" spans="1:11" s="5" customFormat="1" x14ac:dyDescent="0.25">
      <c r="A24" s="44" t="s">
        <v>109</v>
      </c>
      <c r="B24" s="45" t="s">
        <v>70</v>
      </c>
      <c r="C24" s="42">
        <v>25396</v>
      </c>
      <c r="D24" s="42">
        <v>25446.799999999999</v>
      </c>
      <c r="E24" s="42">
        <v>25728.3</v>
      </c>
      <c r="F24" s="42">
        <v>25897.200000000001</v>
      </c>
      <c r="G24" s="42">
        <v>26052.6</v>
      </c>
      <c r="H24" s="42">
        <v>26208.9</v>
      </c>
      <c r="I24" s="42">
        <v>26366.2</v>
      </c>
      <c r="J24" s="42">
        <v>26524.400000000001</v>
      </c>
      <c r="K24" s="42">
        <v>26683.5</v>
      </c>
    </row>
    <row r="25" spans="1:11" s="5" customFormat="1" x14ac:dyDescent="0.25">
      <c r="A25" s="44" t="s">
        <v>73</v>
      </c>
      <c r="B25" s="45" t="s">
        <v>71</v>
      </c>
      <c r="C25" s="42">
        <v>37094</v>
      </c>
      <c r="D25" s="42">
        <v>37168.199999999997</v>
      </c>
      <c r="E25" s="42">
        <v>37579.4</v>
      </c>
      <c r="F25" s="42">
        <v>37826.1</v>
      </c>
      <c r="G25" s="42">
        <v>38053.1</v>
      </c>
      <c r="H25" s="42">
        <v>38281.4</v>
      </c>
      <c r="I25" s="42">
        <v>38511.1</v>
      </c>
      <c r="J25" s="42">
        <v>38742.199999999997</v>
      </c>
      <c r="K25" s="42">
        <v>38974.699999999997</v>
      </c>
    </row>
    <row r="26" spans="1:11" s="5" customFormat="1" x14ac:dyDescent="0.25">
      <c r="A26" s="6" t="s">
        <v>3</v>
      </c>
      <c r="B26" s="4" t="s">
        <v>59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s="5" customFormat="1" x14ac:dyDescent="0.25">
      <c r="A27" s="6" t="s">
        <v>47</v>
      </c>
      <c r="B27" s="4" t="s">
        <v>48</v>
      </c>
      <c r="C27" s="42">
        <f t="shared" ref="C27:K27" si="8">C28+C29+C30+C31</f>
        <v>0</v>
      </c>
      <c r="D27" s="42">
        <f t="shared" si="8"/>
        <v>0</v>
      </c>
      <c r="E27" s="42">
        <f t="shared" si="8"/>
        <v>0</v>
      </c>
      <c r="F27" s="42">
        <f t="shared" si="8"/>
        <v>0</v>
      </c>
      <c r="G27" s="42">
        <f t="shared" si="8"/>
        <v>0</v>
      </c>
      <c r="H27" s="42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</row>
    <row r="28" spans="1:11" s="5" customFormat="1" x14ac:dyDescent="0.25">
      <c r="A28" s="20" t="s">
        <v>53</v>
      </c>
      <c r="B28" s="4" t="s">
        <v>60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s="5" customFormat="1" x14ac:dyDescent="0.25">
      <c r="A29" s="20" t="s">
        <v>52</v>
      </c>
      <c r="B29" s="4" t="s">
        <v>61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s="5" customFormat="1" x14ac:dyDescent="0.25">
      <c r="A30" s="20" t="s">
        <v>54</v>
      </c>
      <c r="B30" s="4" t="s">
        <v>62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s="5" customFormat="1" x14ac:dyDescent="0.25">
      <c r="A31" s="20" t="s">
        <v>55</v>
      </c>
      <c r="B31" s="4" t="s">
        <v>63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s="5" customFormat="1" x14ac:dyDescent="0.25">
      <c r="A32" s="6" t="s">
        <v>56</v>
      </c>
      <c r="B32" s="4" t="s">
        <v>64</v>
      </c>
      <c r="C32" s="42">
        <v>50560</v>
      </c>
      <c r="D32" s="42">
        <v>50661.1</v>
      </c>
      <c r="E32" s="42">
        <v>51221.5</v>
      </c>
      <c r="F32" s="42">
        <v>51557.7</v>
      </c>
      <c r="G32" s="42">
        <v>51867</v>
      </c>
      <c r="H32" s="42">
        <v>52178.2</v>
      </c>
      <c r="I32" s="42">
        <v>52491.3</v>
      </c>
      <c r="J32" s="42">
        <v>52806.2</v>
      </c>
      <c r="K32" s="42">
        <v>53123</v>
      </c>
    </row>
    <row r="33" spans="1:11" s="5" customFormat="1" x14ac:dyDescent="0.25">
      <c r="A33" s="6" t="s">
        <v>1</v>
      </c>
      <c r="B33" s="4" t="s">
        <v>49</v>
      </c>
      <c r="C33" s="42">
        <v>265210</v>
      </c>
      <c r="D33" s="42">
        <v>265740.40000000002</v>
      </c>
      <c r="E33" s="42">
        <v>268680</v>
      </c>
      <c r="F33" s="42">
        <v>270443.8</v>
      </c>
      <c r="G33" s="42">
        <v>272066.5</v>
      </c>
      <c r="H33" s="42">
        <v>273698.90000000002</v>
      </c>
      <c r="I33" s="42">
        <v>275341.09999999998</v>
      </c>
      <c r="J33" s="42">
        <v>276993.09999999998</v>
      </c>
      <c r="K33" s="42">
        <v>278655.09999999998</v>
      </c>
    </row>
    <row r="34" spans="1:11" s="5" customFormat="1" x14ac:dyDescent="0.25">
      <c r="A34" s="6" t="s">
        <v>110</v>
      </c>
      <c r="B34" s="4" t="s">
        <v>65</v>
      </c>
      <c r="C34" s="42">
        <v>23040</v>
      </c>
      <c r="D34" s="42">
        <v>23086.1</v>
      </c>
      <c r="E34" s="42">
        <v>23341.5</v>
      </c>
      <c r="F34" s="42">
        <v>23494.7</v>
      </c>
      <c r="G34" s="42">
        <v>23635.7</v>
      </c>
      <c r="H34" s="42">
        <v>23777.5</v>
      </c>
      <c r="I34" s="42">
        <v>23920.2</v>
      </c>
      <c r="J34" s="42">
        <v>24063.7</v>
      </c>
      <c r="K34" s="42">
        <v>24208.1</v>
      </c>
    </row>
    <row r="35" spans="1:11" s="24" customFormat="1" ht="30" x14ac:dyDescent="0.25">
      <c r="A35" s="23" t="s">
        <v>69</v>
      </c>
      <c r="B35" s="26" t="s">
        <v>111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</row>
    <row r="37" spans="1:11" s="4" customFormat="1" x14ac:dyDescent="0.25">
      <c r="A37" s="7" t="s">
        <v>72</v>
      </c>
      <c r="C37" s="40">
        <v>0.14860000000000001</v>
      </c>
      <c r="D37" s="3"/>
      <c r="E37" s="3"/>
      <c r="F37" s="3"/>
      <c r="G37" s="3"/>
      <c r="H37" s="3"/>
      <c r="I37" s="3"/>
      <c r="J37" s="3"/>
      <c r="K37" s="3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B8DDF-9124-4781-9C63-02485CB52E87}">
  <dimension ref="A1:K42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11" width="12.7109375" style="3" customWidth="1"/>
    <col min="12" max="16384" width="9.140625" style="3"/>
  </cols>
  <sheetData>
    <row r="1" spans="1:11" s="1" customFormat="1" ht="50.1" customHeight="1" x14ac:dyDescent="0.25">
      <c r="A1" s="9" t="s">
        <v>104</v>
      </c>
      <c r="B1" s="10" t="s">
        <v>4</v>
      </c>
      <c r="C1" s="11">
        <v>2022</v>
      </c>
      <c r="D1" s="11">
        <v>2023</v>
      </c>
      <c r="E1" s="11">
        <v>2024</v>
      </c>
      <c r="F1" s="11">
        <v>2025</v>
      </c>
      <c r="G1" s="11">
        <v>2026</v>
      </c>
      <c r="H1" s="11">
        <v>2027</v>
      </c>
      <c r="I1" s="11">
        <v>2028</v>
      </c>
      <c r="J1" s="11">
        <v>2029</v>
      </c>
      <c r="K1" s="11">
        <v>2030</v>
      </c>
    </row>
    <row r="2" spans="1:11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</row>
    <row r="3" spans="1:11" x14ac:dyDescent="0.25">
      <c r="A3" s="7" t="s">
        <v>25</v>
      </c>
      <c r="B3" s="4" t="s">
        <v>15</v>
      </c>
      <c r="C3" s="30">
        <f>Тепло!C3*0.1486</f>
        <v>0</v>
      </c>
      <c r="D3" s="30">
        <f>Тепло!D3*0.1486</f>
        <v>0</v>
      </c>
      <c r="E3" s="30">
        <f>Тепло!E3*0.1486</f>
        <v>0</v>
      </c>
      <c r="F3" s="30">
        <f>Тепло!F3*0.1486</f>
        <v>0</v>
      </c>
      <c r="G3" s="30">
        <f>Тепло!G3*0.1486</f>
        <v>0</v>
      </c>
      <c r="H3" s="30">
        <f>Тепло!H3*0.1486</f>
        <v>0</v>
      </c>
      <c r="I3" s="30">
        <f>Тепло!I3*0.1486</f>
        <v>0</v>
      </c>
      <c r="J3" s="30">
        <f>Тепло!J3*0.1486</f>
        <v>0</v>
      </c>
      <c r="K3" s="30">
        <f>Тепло!K3*0.1486</f>
        <v>0</v>
      </c>
    </row>
    <row r="4" spans="1:11" x14ac:dyDescent="0.25">
      <c r="A4" s="7" t="s">
        <v>26</v>
      </c>
      <c r="B4" s="4" t="s">
        <v>16</v>
      </c>
      <c r="C4" s="30">
        <f>Тепло!C4*0.1486</f>
        <v>0</v>
      </c>
      <c r="D4" s="30">
        <f>Тепло!D4*0.1486</f>
        <v>0</v>
      </c>
      <c r="E4" s="30">
        <f>Тепло!E4*0.1486</f>
        <v>0</v>
      </c>
      <c r="F4" s="30">
        <f>Тепло!F4*0.1486</f>
        <v>0</v>
      </c>
      <c r="G4" s="30">
        <f>Тепло!G4*0.1486</f>
        <v>0</v>
      </c>
      <c r="H4" s="30">
        <f>Тепло!H4*0.1486</f>
        <v>0</v>
      </c>
      <c r="I4" s="30">
        <f>Тепло!I4*0.1486</f>
        <v>0</v>
      </c>
      <c r="J4" s="30">
        <f>Тепло!J4*0.1486</f>
        <v>0</v>
      </c>
      <c r="K4" s="30">
        <f>Тепло!K4*0.1486</f>
        <v>0</v>
      </c>
    </row>
    <row r="5" spans="1:11" x14ac:dyDescent="0.25">
      <c r="A5" s="7" t="s">
        <v>27</v>
      </c>
      <c r="B5" s="4" t="s">
        <v>17</v>
      </c>
      <c r="C5" s="30">
        <f>Тепло!C5*0.1486</f>
        <v>0</v>
      </c>
      <c r="D5" s="30">
        <f>Тепло!D5*0.1486</f>
        <v>0</v>
      </c>
      <c r="E5" s="30">
        <f>Тепло!E5*0.1486</f>
        <v>0</v>
      </c>
      <c r="F5" s="30">
        <f>Тепло!F5*0.1486</f>
        <v>0</v>
      </c>
      <c r="G5" s="30">
        <f>Тепло!G5*0.1486</f>
        <v>0</v>
      </c>
      <c r="H5" s="30">
        <f>Тепло!H5*0.1486</f>
        <v>0</v>
      </c>
      <c r="I5" s="30">
        <f>Тепло!I5*0.1486</f>
        <v>0</v>
      </c>
      <c r="J5" s="30">
        <f>Тепло!J5*0.1486</f>
        <v>0</v>
      </c>
      <c r="K5" s="30">
        <f>Тепло!K5*0.1486</f>
        <v>0</v>
      </c>
    </row>
    <row r="6" spans="1:11" x14ac:dyDescent="0.25">
      <c r="A6" s="7" t="s">
        <v>2</v>
      </c>
      <c r="B6" s="4" t="s">
        <v>18</v>
      </c>
      <c r="C6" s="30">
        <f>Тепло!C6*0.1486</f>
        <v>0</v>
      </c>
      <c r="D6" s="30">
        <f>Тепло!D6*0.1486</f>
        <v>0</v>
      </c>
      <c r="E6" s="30">
        <f>Тепло!E6*0.1486</f>
        <v>0</v>
      </c>
      <c r="F6" s="30">
        <f>Тепло!F6*0.1486</f>
        <v>0</v>
      </c>
      <c r="G6" s="30">
        <f>Тепло!G6*0.1486</f>
        <v>0</v>
      </c>
      <c r="H6" s="30">
        <f>Тепло!H6*0.1486</f>
        <v>0</v>
      </c>
      <c r="I6" s="30">
        <f>Тепло!I6*0.1486</f>
        <v>0</v>
      </c>
      <c r="J6" s="30">
        <f>Тепло!J6*0.1486</f>
        <v>0</v>
      </c>
      <c r="K6" s="30">
        <f>Тепло!K6*0.1486</f>
        <v>0</v>
      </c>
    </row>
    <row r="7" spans="1:11" s="5" customFormat="1" x14ac:dyDescent="0.25">
      <c r="A7" s="14" t="s">
        <v>28</v>
      </c>
      <c r="B7" s="15" t="s">
        <v>19</v>
      </c>
      <c r="C7" s="32">
        <f t="shared" ref="C7:K7" si="0">C3+C4+C5+C6</f>
        <v>0</v>
      </c>
      <c r="D7" s="32">
        <f t="shared" si="0"/>
        <v>0</v>
      </c>
      <c r="E7" s="32">
        <f t="shared" si="0"/>
        <v>0</v>
      </c>
      <c r="F7" s="32">
        <f t="shared" si="0"/>
        <v>0</v>
      </c>
      <c r="G7" s="32">
        <f t="shared" si="0"/>
        <v>0</v>
      </c>
      <c r="H7" s="32">
        <f t="shared" si="0"/>
        <v>0</v>
      </c>
      <c r="I7" s="32">
        <f t="shared" si="0"/>
        <v>0</v>
      </c>
      <c r="J7" s="32">
        <f t="shared" si="0"/>
        <v>0</v>
      </c>
      <c r="K7" s="32">
        <f t="shared" si="0"/>
        <v>0</v>
      </c>
    </row>
    <row r="8" spans="1:11" x14ac:dyDescent="0.25">
      <c r="A8" s="7" t="s">
        <v>0</v>
      </c>
      <c r="B8" s="4" t="s">
        <v>20</v>
      </c>
      <c r="C8" s="41">
        <f t="shared" ref="C8:K8" si="1">ROUND(C7+C9+C10+C14+C18+C19-C20,1)</f>
        <v>0</v>
      </c>
      <c r="D8" s="41">
        <f t="shared" si="1"/>
        <v>0</v>
      </c>
      <c r="E8" s="41">
        <f t="shared" si="1"/>
        <v>0</v>
      </c>
      <c r="F8" s="41">
        <f t="shared" si="1"/>
        <v>0</v>
      </c>
      <c r="G8" s="41">
        <f t="shared" si="1"/>
        <v>0</v>
      </c>
      <c r="H8" s="41">
        <f t="shared" si="1"/>
        <v>0</v>
      </c>
      <c r="I8" s="41">
        <f t="shared" si="1"/>
        <v>0</v>
      </c>
      <c r="J8" s="41">
        <f t="shared" si="1"/>
        <v>0</v>
      </c>
      <c r="K8" s="41">
        <f t="shared" si="1"/>
        <v>0</v>
      </c>
    </row>
    <row r="9" spans="1:11" x14ac:dyDescent="0.25">
      <c r="A9" s="16" t="s">
        <v>29</v>
      </c>
      <c r="B9" s="17" t="s">
        <v>21</v>
      </c>
      <c r="C9" s="34">
        <f>Тепло!C9*0.1486</f>
        <v>0</v>
      </c>
      <c r="D9" s="34">
        <f>Тепло!D9*0.1486</f>
        <v>0</v>
      </c>
      <c r="E9" s="34">
        <f>Тепло!E9*0.1486</f>
        <v>0</v>
      </c>
      <c r="F9" s="34">
        <f>Тепло!F9*0.1486</f>
        <v>0</v>
      </c>
      <c r="G9" s="34">
        <f>Тепло!G9*0.1486</f>
        <v>0</v>
      </c>
      <c r="H9" s="34">
        <f>Тепло!H9*0.1486</f>
        <v>0</v>
      </c>
      <c r="I9" s="34">
        <f>Тепло!I9*0.1486</f>
        <v>0</v>
      </c>
      <c r="J9" s="34">
        <f>Тепло!J9*0.1486</f>
        <v>0</v>
      </c>
      <c r="K9" s="34">
        <f>Тепло!K9*0.1486</f>
        <v>0</v>
      </c>
    </row>
    <row r="10" spans="1:11" x14ac:dyDescent="0.25">
      <c r="A10" s="18" t="s">
        <v>57</v>
      </c>
      <c r="B10" s="19" t="s">
        <v>22</v>
      </c>
      <c r="C10" s="36">
        <f t="shared" ref="C10:K10" si="2">SUM(C11:C13)</f>
        <v>108697.92800000001</v>
      </c>
      <c r="D10" s="36">
        <f t="shared" si="2"/>
        <v>108799.88246000001</v>
      </c>
      <c r="E10" s="36">
        <f t="shared" si="2"/>
        <v>104666.97468000001</v>
      </c>
      <c r="F10" s="36">
        <f t="shared" si="2"/>
        <v>105070.52770000001</v>
      </c>
      <c r="G10" s="36">
        <f t="shared" si="2"/>
        <v>101155.72014</v>
      </c>
      <c r="H10" s="36">
        <f t="shared" si="2"/>
        <v>101522.76214000001</v>
      </c>
      <c r="I10" s="36">
        <f t="shared" si="2"/>
        <v>99735.847140000013</v>
      </c>
      <c r="J10" s="36">
        <f t="shared" si="2"/>
        <v>100107.30256</v>
      </c>
      <c r="K10" s="36">
        <f t="shared" si="2"/>
        <v>100271.47584000001</v>
      </c>
    </row>
    <row r="11" spans="1:11" x14ac:dyDescent="0.25">
      <c r="A11" s="20" t="s">
        <v>30</v>
      </c>
      <c r="B11" s="4" t="s">
        <v>31</v>
      </c>
      <c r="C11" s="30">
        <f>Тепло!C11*0.1486</f>
        <v>0</v>
      </c>
      <c r="D11" s="30">
        <f>Тепло!D11*0.1486</f>
        <v>0</v>
      </c>
      <c r="E11" s="30">
        <f>Тепло!E11*0.1486</f>
        <v>0</v>
      </c>
      <c r="F11" s="30">
        <f>Тепло!F11*0.1486</f>
        <v>0</v>
      </c>
      <c r="G11" s="30">
        <f>Тепло!G11*0.1486</f>
        <v>0</v>
      </c>
      <c r="H11" s="30">
        <f>Тепло!H11*0.1486</f>
        <v>0</v>
      </c>
      <c r="I11" s="30">
        <f>Тепло!I11*0.1486</f>
        <v>0</v>
      </c>
      <c r="J11" s="30">
        <f>Тепло!J11*0.1486</f>
        <v>0</v>
      </c>
      <c r="K11" s="30">
        <f>Тепло!K11*0.1486</f>
        <v>0</v>
      </c>
    </row>
    <row r="12" spans="1:11" x14ac:dyDescent="0.25">
      <c r="A12" s="20" t="s">
        <v>32</v>
      </c>
      <c r="B12" s="4" t="s">
        <v>33</v>
      </c>
      <c r="C12" s="30">
        <f>Тепло!C12*0.1486</f>
        <v>108697.92800000001</v>
      </c>
      <c r="D12" s="30">
        <f>Тепло!D12*0.1486</f>
        <v>108799.88246000001</v>
      </c>
      <c r="E12" s="30">
        <f>Тепло!E12*0.1486</f>
        <v>104666.97468000001</v>
      </c>
      <c r="F12" s="30">
        <f>Тепло!F12*0.1486</f>
        <v>105070.52770000001</v>
      </c>
      <c r="G12" s="30">
        <f>Тепло!G12*0.1486</f>
        <v>101155.72014</v>
      </c>
      <c r="H12" s="30">
        <f>Тепло!H12*0.1486</f>
        <v>101522.76214000001</v>
      </c>
      <c r="I12" s="30">
        <f>Тепло!I12*0.1486</f>
        <v>99735.847140000013</v>
      </c>
      <c r="J12" s="30">
        <f>Тепло!J12*0.1486</f>
        <v>100107.30256</v>
      </c>
      <c r="K12" s="30">
        <f>Тепло!K12*0.1486</f>
        <v>100271.47584000001</v>
      </c>
    </row>
    <row r="13" spans="1:11" x14ac:dyDescent="0.25">
      <c r="A13" s="20" t="s">
        <v>34</v>
      </c>
      <c r="B13" s="4" t="s">
        <v>35</v>
      </c>
      <c r="C13" s="30">
        <f>Тепло!C13*0.1486</f>
        <v>0</v>
      </c>
      <c r="D13" s="30">
        <f>Тепло!D13*0.1486</f>
        <v>0</v>
      </c>
      <c r="E13" s="30">
        <f>Тепло!E13*0.1486</f>
        <v>0</v>
      </c>
      <c r="F13" s="30">
        <f>Тепло!F13*0.1486</f>
        <v>0</v>
      </c>
      <c r="G13" s="30">
        <f>Тепло!G13*0.1486</f>
        <v>0</v>
      </c>
      <c r="H13" s="30">
        <f>Тепло!H13*0.1486</f>
        <v>0</v>
      </c>
      <c r="I13" s="30">
        <f>Тепло!I13*0.1486</f>
        <v>0</v>
      </c>
      <c r="J13" s="30">
        <f>Тепло!J13*0.1486</f>
        <v>0</v>
      </c>
      <c r="K13" s="30">
        <f>Тепло!K13*0.1486</f>
        <v>0</v>
      </c>
    </row>
    <row r="14" spans="1:11" x14ac:dyDescent="0.25">
      <c r="A14" s="18" t="s">
        <v>67</v>
      </c>
      <c r="B14" s="19" t="s">
        <v>23</v>
      </c>
      <c r="C14" s="36">
        <f t="shared" ref="C14:K14" si="3">SUM(C15:C17)</f>
        <v>0</v>
      </c>
      <c r="D14" s="36">
        <f t="shared" si="3"/>
        <v>0</v>
      </c>
      <c r="E14" s="36">
        <f t="shared" si="3"/>
        <v>0</v>
      </c>
      <c r="F14" s="36">
        <f t="shared" si="3"/>
        <v>0</v>
      </c>
      <c r="G14" s="36">
        <f t="shared" si="3"/>
        <v>0</v>
      </c>
      <c r="H14" s="36">
        <f t="shared" si="3"/>
        <v>0</v>
      </c>
      <c r="I14" s="36">
        <f t="shared" si="3"/>
        <v>0</v>
      </c>
      <c r="J14" s="36">
        <f t="shared" si="3"/>
        <v>0</v>
      </c>
      <c r="K14" s="36">
        <f t="shared" si="3"/>
        <v>0</v>
      </c>
    </row>
    <row r="15" spans="1:11" x14ac:dyDescent="0.25">
      <c r="A15" s="20" t="s">
        <v>68</v>
      </c>
      <c r="B15" s="4" t="s">
        <v>36</v>
      </c>
      <c r="C15" s="30">
        <f>Тепло!C15*0.1486</f>
        <v>0</v>
      </c>
      <c r="D15" s="30">
        <f>Тепло!D15*0.1486</f>
        <v>0</v>
      </c>
      <c r="E15" s="30">
        <f>Тепло!E15*0.1486</f>
        <v>0</v>
      </c>
      <c r="F15" s="30">
        <f>Тепло!F15*0.1486</f>
        <v>0</v>
      </c>
      <c r="G15" s="30">
        <f>Тепло!G15*0.1486</f>
        <v>0</v>
      </c>
      <c r="H15" s="30">
        <f>Тепло!H15*0.1486</f>
        <v>0</v>
      </c>
      <c r="I15" s="30">
        <f>Тепло!I15*0.1486</f>
        <v>0</v>
      </c>
      <c r="J15" s="30">
        <f>Тепло!J15*0.1486</f>
        <v>0</v>
      </c>
      <c r="K15" s="30">
        <f>Тепло!K15*0.1486</f>
        <v>0</v>
      </c>
    </row>
    <row r="16" spans="1:11" x14ac:dyDescent="0.25">
      <c r="A16" s="20" t="s">
        <v>37</v>
      </c>
      <c r="B16" s="4" t="s">
        <v>38</v>
      </c>
      <c r="C16" s="30">
        <f>Тепло!C16*0.1486</f>
        <v>0</v>
      </c>
      <c r="D16" s="30">
        <f>Тепло!D16*0.1486</f>
        <v>0</v>
      </c>
      <c r="E16" s="30">
        <f>Тепло!E16*0.1486</f>
        <v>0</v>
      </c>
      <c r="F16" s="30">
        <f>Тепло!F16*0.1486</f>
        <v>0</v>
      </c>
      <c r="G16" s="30">
        <f>Тепло!G16*0.1486</f>
        <v>0</v>
      </c>
      <c r="H16" s="30">
        <f>Тепло!H16*0.1486</f>
        <v>0</v>
      </c>
      <c r="I16" s="30">
        <f>Тепло!I16*0.1486</f>
        <v>0</v>
      </c>
      <c r="J16" s="30">
        <f>Тепло!J16*0.1486</f>
        <v>0</v>
      </c>
      <c r="K16" s="30">
        <f>Тепло!K16*0.1486</f>
        <v>0</v>
      </c>
    </row>
    <row r="17" spans="1:11" x14ac:dyDescent="0.25">
      <c r="A17" s="20" t="s">
        <v>39</v>
      </c>
      <c r="B17" s="4" t="s">
        <v>40</v>
      </c>
      <c r="C17" s="30">
        <f>Тепло!C17*0.1486</f>
        <v>0</v>
      </c>
      <c r="D17" s="30">
        <f>Тепло!D17*0.1486</f>
        <v>0</v>
      </c>
      <c r="E17" s="30">
        <f>Тепло!E17*0.1486</f>
        <v>0</v>
      </c>
      <c r="F17" s="30">
        <f>Тепло!F17*0.1486</f>
        <v>0</v>
      </c>
      <c r="G17" s="30">
        <f>Тепло!G17*0.1486</f>
        <v>0</v>
      </c>
      <c r="H17" s="30">
        <f>Тепло!H17*0.1486</f>
        <v>0</v>
      </c>
      <c r="I17" s="30">
        <f>Тепло!I17*0.1486</f>
        <v>0</v>
      </c>
      <c r="J17" s="30">
        <f>Тепло!J17*0.1486</f>
        <v>0</v>
      </c>
      <c r="K17" s="30">
        <f>Тепло!K17*0.1486</f>
        <v>0</v>
      </c>
    </row>
    <row r="18" spans="1:11" s="5" customFormat="1" x14ac:dyDescent="0.25">
      <c r="A18" s="14" t="s">
        <v>41</v>
      </c>
      <c r="B18" s="15" t="s">
        <v>24</v>
      </c>
      <c r="C18" s="32">
        <f>Тепло!C18*0.1486</f>
        <v>-7462.6920000000009</v>
      </c>
      <c r="D18" s="32">
        <f>Тепло!D18*0.1486</f>
        <v>-7409.1960000000008</v>
      </c>
      <c r="E18" s="32">
        <f>Тепло!E18*0.1486</f>
        <v>-6291.7240000000002</v>
      </c>
      <c r="F18" s="32">
        <f>Тепло!F18*0.1486</f>
        <v>-6291.7240000000002</v>
      </c>
      <c r="G18" s="32">
        <f>Тепло!G18*0.1486</f>
        <v>-5290.1600000000008</v>
      </c>
      <c r="H18" s="32">
        <f>Тепло!H18*0.1486</f>
        <v>-5290.1600000000008</v>
      </c>
      <c r="I18" s="32">
        <f>Тепло!I18*0.1486</f>
        <v>-4790.8640000000005</v>
      </c>
      <c r="J18" s="32">
        <f>Тепло!J18*0.1486</f>
        <v>-4790.8640000000005</v>
      </c>
      <c r="K18" s="32">
        <f>Тепло!K18*0.1486</f>
        <v>-4474.3460000000005</v>
      </c>
    </row>
    <row r="19" spans="1:11" s="5" customFormat="1" x14ac:dyDescent="0.25">
      <c r="A19" s="21" t="s">
        <v>42</v>
      </c>
      <c r="B19" s="22" t="s">
        <v>43</v>
      </c>
      <c r="C19" s="37">
        <f>Тепло!C19*0.1486</f>
        <v>-23508.52</v>
      </c>
      <c r="D19" s="37">
        <f>Тепло!D19*0.1486</f>
        <v>-23508.52</v>
      </c>
      <c r="E19" s="37">
        <f>Тепло!E19*0.1486</f>
        <v>-19631.546000000002</v>
      </c>
      <c r="F19" s="37">
        <f>Тепло!F19*0.1486</f>
        <v>-19631.546000000002</v>
      </c>
      <c r="G19" s="37">
        <f>Тепло!G19*0.1486</f>
        <v>-16369.776000000002</v>
      </c>
      <c r="H19" s="37">
        <f>Тепло!H19*0.1486</f>
        <v>-16369.776000000002</v>
      </c>
      <c r="I19" s="37">
        <f>Тепло!I19*0.1486</f>
        <v>-14592.52</v>
      </c>
      <c r="J19" s="37">
        <f>Тепло!J19*0.1486</f>
        <v>-14592.52</v>
      </c>
      <c r="K19" s="37">
        <f>Тепло!K19*0.1486</f>
        <v>-14592.52</v>
      </c>
    </row>
    <row r="20" spans="1:11" s="5" customFormat="1" x14ac:dyDescent="0.25">
      <c r="A20" s="14" t="s">
        <v>44</v>
      </c>
      <c r="B20" s="15" t="s">
        <v>45</v>
      </c>
      <c r="C20" s="32">
        <f>C21+C22+C26+C27+C32+C33+C34+C35</f>
        <v>77726.716000000015</v>
      </c>
      <c r="D20" s="32">
        <f t="shared" ref="D20:K20" si="4">D21+D22+D26+D27+D32+D33+D34+D35</f>
        <v>77882.166460000008</v>
      </c>
      <c r="E20" s="32">
        <f t="shared" si="4"/>
        <v>78743.70468000001</v>
      </c>
      <c r="F20" s="32">
        <f t="shared" si="4"/>
        <v>79147.257700000002</v>
      </c>
      <c r="G20" s="32">
        <f t="shared" si="4"/>
        <v>79495.784140000018</v>
      </c>
      <c r="H20" s="32">
        <f t="shared" si="4"/>
        <v>79862.826140000019</v>
      </c>
      <c r="I20" s="32">
        <f t="shared" si="4"/>
        <v>80352.463139999993</v>
      </c>
      <c r="J20" s="32">
        <f t="shared" si="4"/>
        <v>80723.918560000006</v>
      </c>
      <c r="K20" s="32">
        <f t="shared" si="4"/>
        <v>81204.60983999999</v>
      </c>
    </row>
    <row r="21" spans="1:11" s="5" customFormat="1" x14ac:dyDescent="0.25">
      <c r="A21" s="6" t="s">
        <v>50</v>
      </c>
      <c r="B21" s="4" t="s">
        <v>58</v>
      </c>
      <c r="C21" s="30">
        <f>Тепло!C21*0.1486</f>
        <v>0</v>
      </c>
      <c r="D21" s="30">
        <f>Тепло!D21*0.1486</f>
        <v>0</v>
      </c>
      <c r="E21" s="30">
        <f>Тепло!E21*0.1486</f>
        <v>0</v>
      </c>
      <c r="F21" s="30">
        <f>Тепло!F21*0.1486</f>
        <v>0</v>
      </c>
      <c r="G21" s="30">
        <f>Тепло!G21*0.1486</f>
        <v>0</v>
      </c>
      <c r="H21" s="30">
        <f>Тепло!H21*0.1486</f>
        <v>0</v>
      </c>
      <c r="I21" s="30">
        <f>Тепло!I21*0.1486</f>
        <v>0</v>
      </c>
      <c r="J21" s="30">
        <f>Тепло!J21*0.1486</f>
        <v>0</v>
      </c>
      <c r="K21" s="30">
        <f>Тепло!K21*0.1486</f>
        <v>0</v>
      </c>
    </row>
    <row r="22" spans="1:11" s="5" customFormat="1" x14ac:dyDescent="0.25">
      <c r="A22" s="6" t="s">
        <v>51</v>
      </c>
      <c r="B22" s="4" t="s">
        <v>46</v>
      </c>
      <c r="C22" s="42">
        <f t="shared" ref="C22:K22" si="5">SUM(C23:C25)</f>
        <v>27379.550000000003</v>
      </c>
      <c r="D22" s="42">
        <f t="shared" si="5"/>
        <v>27434.309100000002</v>
      </c>
      <c r="E22" s="42">
        <f t="shared" si="5"/>
        <v>27737.794880000001</v>
      </c>
      <c r="F22" s="42">
        <f t="shared" si="5"/>
        <v>27806.522380000002</v>
      </c>
      <c r="G22" s="42">
        <f t="shared" si="5"/>
        <v>27847.00102</v>
      </c>
      <c r="H22" s="42">
        <f t="shared" si="5"/>
        <v>27904.152580000002</v>
      </c>
      <c r="I22" s="42">
        <f t="shared" si="5"/>
        <v>28082.02678</v>
      </c>
      <c r="J22" s="42">
        <f t="shared" si="5"/>
        <v>28139.876760000003</v>
      </c>
      <c r="K22" s="42">
        <f t="shared" si="5"/>
        <v>28305.060519999999</v>
      </c>
    </row>
    <row r="23" spans="1:11" s="5" customFormat="1" x14ac:dyDescent="0.25">
      <c r="A23" s="44" t="s">
        <v>108</v>
      </c>
      <c r="B23" s="45" t="s">
        <v>66</v>
      </c>
      <c r="C23" s="30">
        <f>Тепло!C23*0.1486</f>
        <v>18093.536</v>
      </c>
      <c r="D23" s="30">
        <f>Тепло!D23*0.1486</f>
        <v>18129.720100000002</v>
      </c>
      <c r="E23" s="30">
        <f>Тепло!E23*0.1486</f>
        <v>18330.270660000002</v>
      </c>
      <c r="F23" s="30">
        <f>Тепло!F23*0.1486</f>
        <v>18337.240000000002</v>
      </c>
      <c r="G23" s="30">
        <f>Тепло!G23*0.1486</f>
        <v>18320.894</v>
      </c>
      <c r="H23" s="30">
        <f>Тепло!H23*0.1486</f>
        <v>18320.894</v>
      </c>
      <c r="I23" s="30">
        <f>Тепло!I23*0.1486</f>
        <v>18441.260000000002</v>
      </c>
      <c r="J23" s="30">
        <f>Тепло!J23*0.1486</f>
        <v>18441.260000000002</v>
      </c>
      <c r="K23" s="30">
        <f>Тепло!K23*0.1486</f>
        <v>18548.252</v>
      </c>
    </row>
    <row r="24" spans="1:11" s="5" customFormat="1" x14ac:dyDescent="0.25">
      <c r="A24" s="44" t="s">
        <v>109</v>
      </c>
      <c r="B24" s="45" t="s">
        <v>70</v>
      </c>
      <c r="C24" s="30">
        <f>Тепло!C24*0.1486</f>
        <v>3773.8456000000001</v>
      </c>
      <c r="D24" s="30">
        <f>Тепло!D24*0.1486</f>
        <v>3781.3944799999999</v>
      </c>
      <c r="E24" s="30">
        <f>Тепло!E24*0.1486</f>
        <v>3823.2253800000003</v>
      </c>
      <c r="F24" s="30">
        <f>Тепло!F24*0.1486</f>
        <v>3848.3239200000003</v>
      </c>
      <c r="G24" s="30">
        <f>Тепло!G24*0.1486</f>
        <v>3871.4163600000002</v>
      </c>
      <c r="H24" s="30">
        <f>Тепло!H24*0.1486</f>
        <v>3894.6425400000003</v>
      </c>
      <c r="I24" s="30">
        <f>Тепло!I24*0.1486</f>
        <v>3918.0173200000004</v>
      </c>
      <c r="J24" s="30">
        <f>Тепло!J24*0.1486</f>
        <v>3941.5258400000007</v>
      </c>
      <c r="K24" s="30">
        <f>Тепло!K24*0.1486</f>
        <v>3965.1681000000003</v>
      </c>
    </row>
    <row r="25" spans="1:11" s="5" customFormat="1" x14ac:dyDescent="0.25">
      <c r="A25" s="44" t="s">
        <v>73</v>
      </c>
      <c r="B25" s="45" t="s">
        <v>71</v>
      </c>
      <c r="C25" s="30">
        <f>Тепло!C25*0.1486</f>
        <v>5512.1684000000005</v>
      </c>
      <c r="D25" s="30">
        <f>Тепло!D25*0.1486</f>
        <v>5523.19452</v>
      </c>
      <c r="E25" s="30">
        <f>Тепло!E25*0.1486</f>
        <v>5584.2988400000004</v>
      </c>
      <c r="F25" s="30">
        <f>Тепло!F25*0.1486</f>
        <v>5620.9584599999998</v>
      </c>
      <c r="G25" s="30">
        <f>Тепло!G25*0.1486</f>
        <v>5654.6906600000002</v>
      </c>
      <c r="H25" s="30">
        <f>Тепло!H25*0.1486</f>
        <v>5688.6160400000008</v>
      </c>
      <c r="I25" s="30">
        <f>Тепло!I25*0.1486</f>
        <v>5722.74946</v>
      </c>
      <c r="J25" s="30">
        <f>Тепло!J25*0.1486</f>
        <v>5757.0909199999996</v>
      </c>
      <c r="K25" s="30">
        <f>Тепло!K25*0.1486</f>
        <v>5791.6404199999997</v>
      </c>
    </row>
    <row r="26" spans="1:11" s="5" customFormat="1" x14ac:dyDescent="0.25">
      <c r="A26" s="6" t="s">
        <v>3</v>
      </c>
      <c r="B26" s="4" t="s">
        <v>59</v>
      </c>
      <c r="C26" s="30">
        <f>Тепло!C26*0.1486</f>
        <v>0</v>
      </c>
      <c r="D26" s="30">
        <f>Тепло!D26*0.1486</f>
        <v>0</v>
      </c>
      <c r="E26" s="30">
        <f>Тепло!E26*0.1486</f>
        <v>0</v>
      </c>
      <c r="F26" s="30">
        <f>Тепло!F26*0.1486</f>
        <v>0</v>
      </c>
      <c r="G26" s="30">
        <f>Тепло!G26*0.1486</f>
        <v>0</v>
      </c>
      <c r="H26" s="30">
        <f>Тепло!H26*0.1486</f>
        <v>0</v>
      </c>
      <c r="I26" s="30">
        <f>Тепло!I26*0.1486</f>
        <v>0</v>
      </c>
      <c r="J26" s="30">
        <f>Тепло!J26*0.1486</f>
        <v>0</v>
      </c>
      <c r="K26" s="30">
        <f>Тепло!K26*0.1486</f>
        <v>0</v>
      </c>
    </row>
    <row r="27" spans="1:11" s="5" customFormat="1" x14ac:dyDescent="0.25">
      <c r="A27" s="6" t="s">
        <v>47</v>
      </c>
      <c r="B27" s="4" t="s">
        <v>48</v>
      </c>
      <c r="C27" s="42">
        <f t="shared" ref="C27:K27" si="6">C28+C29+C30+C31</f>
        <v>0</v>
      </c>
      <c r="D27" s="42">
        <f t="shared" si="6"/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  <c r="I27" s="42">
        <f t="shared" si="6"/>
        <v>0</v>
      </c>
      <c r="J27" s="42">
        <f t="shared" si="6"/>
        <v>0</v>
      </c>
      <c r="K27" s="42">
        <f t="shared" si="6"/>
        <v>0</v>
      </c>
    </row>
    <row r="28" spans="1:11" s="5" customFormat="1" x14ac:dyDescent="0.25">
      <c r="A28" s="20" t="s">
        <v>53</v>
      </c>
      <c r="B28" s="4" t="s">
        <v>60</v>
      </c>
      <c r="C28" s="30">
        <f>Тепло!C28*0.1486</f>
        <v>0</v>
      </c>
      <c r="D28" s="30">
        <f>Тепло!D28*0.1486</f>
        <v>0</v>
      </c>
      <c r="E28" s="30">
        <f>Тепло!E28*0.1486</f>
        <v>0</v>
      </c>
      <c r="F28" s="30">
        <f>Тепло!F28*0.1486</f>
        <v>0</v>
      </c>
      <c r="G28" s="30">
        <f>Тепло!G28*0.1486</f>
        <v>0</v>
      </c>
      <c r="H28" s="30">
        <f>Тепло!H28*0.1486</f>
        <v>0</v>
      </c>
      <c r="I28" s="30">
        <f>Тепло!I28*0.1486</f>
        <v>0</v>
      </c>
      <c r="J28" s="30">
        <f>Тепло!J28*0.1486</f>
        <v>0</v>
      </c>
      <c r="K28" s="30">
        <f>Тепло!K28*0.1486</f>
        <v>0</v>
      </c>
    </row>
    <row r="29" spans="1:11" s="5" customFormat="1" x14ac:dyDescent="0.25">
      <c r="A29" s="20" t="s">
        <v>52</v>
      </c>
      <c r="B29" s="4" t="s">
        <v>61</v>
      </c>
      <c r="C29" s="30">
        <f>Тепло!C29*0.1486</f>
        <v>0</v>
      </c>
      <c r="D29" s="30">
        <f>Тепло!D29*0.1486</f>
        <v>0</v>
      </c>
      <c r="E29" s="30">
        <f>Тепло!E29*0.1486</f>
        <v>0</v>
      </c>
      <c r="F29" s="30">
        <f>Тепло!F29*0.1486</f>
        <v>0</v>
      </c>
      <c r="G29" s="30">
        <f>Тепло!G29*0.1486</f>
        <v>0</v>
      </c>
      <c r="H29" s="30">
        <f>Тепло!H29*0.1486</f>
        <v>0</v>
      </c>
      <c r="I29" s="30">
        <f>Тепло!I29*0.1486</f>
        <v>0</v>
      </c>
      <c r="J29" s="30">
        <f>Тепло!J29*0.1486</f>
        <v>0</v>
      </c>
      <c r="K29" s="30">
        <f>Тепло!K29*0.1486</f>
        <v>0</v>
      </c>
    </row>
    <row r="30" spans="1:11" s="5" customFormat="1" x14ac:dyDescent="0.25">
      <c r="A30" s="20" t="s">
        <v>54</v>
      </c>
      <c r="B30" s="4" t="s">
        <v>62</v>
      </c>
      <c r="C30" s="30">
        <f>Тепло!C30*0.1486</f>
        <v>0</v>
      </c>
      <c r="D30" s="30">
        <f>Тепло!D30*0.1486</f>
        <v>0</v>
      </c>
      <c r="E30" s="30">
        <f>Тепло!E30*0.1486</f>
        <v>0</v>
      </c>
      <c r="F30" s="30">
        <f>Тепло!F30*0.1486</f>
        <v>0</v>
      </c>
      <c r="G30" s="30">
        <f>Тепло!G30*0.1486</f>
        <v>0</v>
      </c>
      <c r="H30" s="30">
        <f>Тепло!H30*0.1486</f>
        <v>0</v>
      </c>
      <c r="I30" s="30">
        <f>Тепло!I30*0.1486</f>
        <v>0</v>
      </c>
      <c r="J30" s="30">
        <f>Тепло!J30*0.1486</f>
        <v>0</v>
      </c>
      <c r="K30" s="30">
        <f>Тепло!K30*0.1486</f>
        <v>0</v>
      </c>
    </row>
    <row r="31" spans="1:11" s="5" customFormat="1" x14ac:dyDescent="0.25">
      <c r="A31" s="20" t="s">
        <v>55</v>
      </c>
      <c r="B31" s="4" t="s">
        <v>63</v>
      </c>
      <c r="C31" s="30">
        <f>Тепло!C31*0.1486</f>
        <v>0</v>
      </c>
      <c r="D31" s="30">
        <f>Тепло!D31*0.1486</f>
        <v>0</v>
      </c>
      <c r="E31" s="30">
        <f>Тепло!E31*0.1486</f>
        <v>0</v>
      </c>
      <c r="F31" s="30">
        <f>Тепло!F31*0.1486</f>
        <v>0</v>
      </c>
      <c r="G31" s="30">
        <f>Тепло!G31*0.1486</f>
        <v>0</v>
      </c>
      <c r="H31" s="30">
        <f>Тепло!H31*0.1486</f>
        <v>0</v>
      </c>
      <c r="I31" s="30">
        <f>Тепло!I31*0.1486</f>
        <v>0</v>
      </c>
      <c r="J31" s="30">
        <f>Тепло!J31*0.1486</f>
        <v>0</v>
      </c>
      <c r="K31" s="30">
        <f>Тепло!K31*0.1486</f>
        <v>0</v>
      </c>
    </row>
    <row r="32" spans="1:11" s="5" customFormat="1" x14ac:dyDescent="0.25">
      <c r="A32" s="6" t="s">
        <v>56</v>
      </c>
      <c r="B32" s="4" t="s">
        <v>64</v>
      </c>
      <c r="C32" s="30">
        <f>Тепло!C32*0.1486</f>
        <v>7513.2160000000003</v>
      </c>
      <c r="D32" s="30">
        <f>Тепло!D32*0.1486</f>
        <v>7528.2394600000007</v>
      </c>
      <c r="E32" s="30">
        <f>Тепло!E32*0.1486</f>
        <v>7611.5149000000001</v>
      </c>
      <c r="F32" s="30">
        <f>Тепло!F32*0.1486</f>
        <v>7661.4742200000001</v>
      </c>
      <c r="G32" s="30">
        <f>Тепло!G32*0.1486</f>
        <v>7707.4362000000001</v>
      </c>
      <c r="H32" s="30">
        <f>Тепло!H32*0.1486</f>
        <v>7753.6805199999999</v>
      </c>
      <c r="I32" s="30">
        <f>Тепло!I32*0.1486</f>
        <v>7800.2071800000012</v>
      </c>
      <c r="J32" s="30">
        <f>Тепло!J32*0.1486</f>
        <v>7847.0013200000003</v>
      </c>
      <c r="K32" s="30">
        <f>Тепло!K32*0.1486</f>
        <v>7894.0778000000009</v>
      </c>
    </row>
    <row r="33" spans="1:11" s="5" customFormat="1" x14ac:dyDescent="0.25">
      <c r="A33" s="6" t="s">
        <v>1</v>
      </c>
      <c r="B33" s="4" t="s">
        <v>49</v>
      </c>
      <c r="C33" s="30">
        <f>Тепло!C33*0.1486</f>
        <v>39410.206000000006</v>
      </c>
      <c r="D33" s="30">
        <f>Тепло!D33*0.1486</f>
        <v>39489.023440000004</v>
      </c>
      <c r="E33" s="30">
        <f>Тепло!E33*0.1486</f>
        <v>39925.848000000005</v>
      </c>
      <c r="F33" s="30">
        <f>Тепло!F33*0.1486</f>
        <v>40187.948680000001</v>
      </c>
      <c r="G33" s="30">
        <f>Тепло!G33*0.1486</f>
        <v>40429.081900000005</v>
      </c>
      <c r="H33" s="30">
        <f>Тепло!H33*0.1486</f>
        <v>40671.656540000004</v>
      </c>
      <c r="I33" s="30">
        <f>Тепло!I33*0.1486</f>
        <v>40915.687460000001</v>
      </c>
      <c r="J33" s="30">
        <f>Тепло!J33*0.1486</f>
        <v>41161.174659999997</v>
      </c>
      <c r="K33" s="30">
        <f>Тепло!K33*0.1486</f>
        <v>41408.147859999997</v>
      </c>
    </row>
    <row r="34" spans="1:11" s="5" customFormat="1" x14ac:dyDescent="0.25">
      <c r="A34" s="6" t="s">
        <v>110</v>
      </c>
      <c r="B34" s="4" t="s">
        <v>65</v>
      </c>
      <c r="C34" s="30">
        <f>Тепло!C34*0.1486</f>
        <v>3423.7440000000001</v>
      </c>
      <c r="D34" s="30">
        <f>Тепло!D34*0.1486</f>
        <v>3430.5944599999998</v>
      </c>
      <c r="E34" s="30">
        <f>Тепло!E34*0.1486</f>
        <v>3468.5469000000003</v>
      </c>
      <c r="F34" s="30">
        <f>Тепло!F34*0.1486</f>
        <v>3491.3124200000002</v>
      </c>
      <c r="G34" s="30">
        <f>Тепло!G34*0.1486</f>
        <v>3512.2650200000003</v>
      </c>
      <c r="H34" s="30">
        <f>Тепло!H34*0.1486</f>
        <v>3533.3365000000003</v>
      </c>
      <c r="I34" s="30">
        <f>Тепло!I34*0.1486</f>
        <v>3554.5417200000002</v>
      </c>
      <c r="J34" s="30">
        <f>Тепло!J34*0.1486</f>
        <v>3575.8658200000004</v>
      </c>
      <c r="K34" s="30">
        <f>Тепло!K34*0.1486</f>
        <v>3597.32366</v>
      </c>
    </row>
    <row r="35" spans="1:11" s="24" customFormat="1" ht="30" x14ac:dyDescent="0.25">
      <c r="A35" s="23" t="s">
        <v>69</v>
      </c>
      <c r="B35" s="26" t="s">
        <v>111</v>
      </c>
      <c r="C35" s="43">
        <f>Тепло!C35*0.1486</f>
        <v>0</v>
      </c>
      <c r="D35" s="43">
        <f>Тепло!D35*0.1486</f>
        <v>0</v>
      </c>
      <c r="E35" s="43">
        <f>Тепло!E35*0.1486</f>
        <v>0</v>
      </c>
      <c r="F35" s="43">
        <f>Тепло!F35*0.1486</f>
        <v>0</v>
      </c>
      <c r="G35" s="43">
        <f>Тепло!G35*0.1486</f>
        <v>0</v>
      </c>
      <c r="H35" s="43">
        <f>Тепло!H35*0.1486</f>
        <v>0</v>
      </c>
      <c r="I35" s="43">
        <f>Тепло!I35*0.1486</f>
        <v>0</v>
      </c>
      <c r="J35" s="43">
        <f>Тепло!J35*0.1486</f>
        <v>0</v>
      </c>
      <c r="K35" s="43">
        <f>Тепло!K35*0.1486</f>
        <v>0</v>
      </c>
    </row>
    <row r="36" spans="1:11" s="4" customFormat="1" x14ac:dyDescent="0.25">
      <c r="A36" s="3"/>
      <c r="C36" s="3"/>
      <c r="D36" s="3"/>
      <c r="E36" s="3"/>
      <c r="F36" s="3"/>
      <c r="G36" s="3"/>
      <c r="H36" s="3"/>
      <c r="I36" s="3"/>
      <c r="J36" s="3"/>
      <c r="K36" s="3"/>
    </row>
    <row r="37" spans="1:11" s="4" customFormat="1" x14ac:dyDescent="0.25">
      <c r="A37" s="7" t="s">
        <v>72</v>
      </c>
      <c r="C37" s="40">
        <v>0.14860000000000001</v>
      </c>
      <c r="D37" s="3"/>
      <c r="E37" s="3"/>
      <c r="F37" s="3"/>
      <c r="G37" s="3"/>
      <c r="H37" s="3"/>
      <c r="I37" s="3"/>
      <c r="J37" s="3"/>
      <c r="K37" s="3"/>
    </row>
    <row r="38" spans="1:11" s="4" customFormat="1" x14ac:dyDescent="0.25">
      <c r="A38" s="3"/>
      <c r="C38" s="3"/>
      <c r="D38" s="3"/>
      <c r="E38" s="3"/>
      <c r="F38" s="3"/>
      <c r="G38" s="3"/>
      <c r="H38" s="3"/>
      <c r="I38" s="3"/>
      <c r="J38" s="3"/>
      <c r="K38" s="3"/>
    </row>
    <row r="39" spans="1:11" s="4" customFormat="1" x14ac:dyDescent="0.25">
      <c r="A39" s="3"/>
      <c r="C39" s="3"/>
      <c r="D39" s="3"/>
      <c r="E39" s="3"/>
      <c r="F39" s="3"/>
      <c r="G39" s="3"/>
      <c r="H39" s="3"/>
      <c r="I39" s="3"/>
      <c r="J39" s="3"/>
      <c r="K39" s="3"/>
    </row>
    <row r="40" spans="1:11" s="4" customFormat="1" x14ac:dyDescent="0.25">
      <c r="A40" s="3"/>
      <c r="C40" s="3"/>
      <c r="D40" s="3"/>
      <c r="E40" s="3"/>
      <c r="F40" s="3"/>
      <c r="G40" s="3"/>
      <c r="H40" s="3"/>
      <c r="I40" s="3"/>
      <c r="J40" s="3"/>
      <c r="K40" s="3"/>
    </row>
    <row r="41" spans="1:11" s="4" customFormat="1" x14ac:dyDescent="0.25">
      <c r="A41" s="3"/>
      <c r="C41" s="3"/>
      <c r="D41" s="3"/>
      <c r="E41" s="3"/>
      <c r="F41" s="3"/>
      <c r="G41" s="3"/>
      <c r="H41" s="3"/>
      <c r="I41" s="3"/>
      <c r="J41" s="3"/>
      <c r="K41" s="3"/>
    </row>
    <row r="42" spans="1:11" s="4" customFormat="1" x14ac:dyDescent="0.25">
      <c r="A42" s="3"/>
      <c r="C42" s="3"/>
      <c r="D42" s="3"/>
      <c r="E42" s="3"/>
      <c r="F42" s="3"/>
      <c r="G42" s="3"/>
      <c r="H42" s="3"/>
      <c r="I42" s="3"/>
      <c r="J42" s="3"/>
      <c r="K42" s="3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020A0-713D-4F2C-B1DE-10670515A28E}">
  <dimension ref="A1:L54"/>
  <sheetViews>
    <sheetView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50.7109375" style="7" customWidth="1"/>
    <col min="2" max="2" width="8.7109375" style="4" customWidth="1"/>
    <col min="3" max="12" width="12.7109375" style="3" customWidth="1"/>
    <col min="13" max="16384" width="9.140625" style="3"/>
  </cols>
  <sheetData>
    <row r="1" spans="1:12" s="1" customFormat="1" ht="50.1" customHeight="1" x14ac:dyDescent="0.25">
      <c r="A1" s="9" t="s">
        <v>94</v>
      </c>
      <c r="B1" s="10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11" t="s">
        <v>13</v>
      </c>
      <c r="L1" s="9" t="s">
        <v>14</v>
      </c>
    </row>
    <row r="2" spans="1:12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13" t="s">
        <v>24</v>
      </c>
    </row>
    <row r="3" spans="1:12" x14ac:dyDescent="0.25">
      <c r="A3" s="7" t="s">
        <v>25</v>
      </c>
      <c r="B3" s="4" t="s">
        <v>15</v>
      </c>
      <c r="C3" s="30">
        <v>0</v>
      </c>
      <c r="D3" s="30">
        <v>0</v>
      </c>
      <c r="E3" s="30">
        <f>Нефтепродукты!D3</f>
        <v>0</v>
      </c>
      <c r="F3" s="30">
        <f>ГазУТ!D3</f>
        <v>0</v>
      </c>
      <c r="G3" s="30">
        <f>ТвТопливоУТ!D3</f>
        <v>0</v>
      </c>
      <c r="H3" s="30">
        <v>0</v>
      </c>
      <c r="I3" s="30">
        <v>0</v>
      </c>
      <c r="J3" s="30">
        <f>ЭлектроэнергияУТ!D3</f>
        <v>0</v>
      </c>
      <c r="K3" s="30">
        <f>ТеплоУТ!D3</f>
        <v>0</v>
      </c>
      <c r="L3" s="31">
        <f t="shared" ref="L3:L35" si="0">SUM(C3:K3)</f>
        <v>0</v>
      </c>
    </row>
    <row r="4" spans="1:12" x14ac:dyDescent="0.25">
      <c r="A4" s="7" t="s">
        <v>26</v>
      </c>
      <c r="B4" s="4" t="s">
        <v>16</v>
      </c>
      <c r="C4" s="30">
        <v>0</v>
      </c>
      <c r="D4" s="30">
        <v>0</v>
      </c>
      <c r="E4" s="30">
        <f>Нефтепродукты!D4</f>
        <v>7859.6080000000002</v>
      </c>
      <c r="F4" s="30">
        <f>ГазУТ!D4</f>
        <v>124890.49599999998</v>
      </c>
      <c r="G4" s="30">
        <f>ТвТопливоУТ!D4</f>
        <v>179.7628</v>
      </c>
      <c r="H4" s="30">
        <v>0</v>
      </c>
      <c r="I4" s="30">
        <v>0</v>
      </c>
      <c r="J4" s="30">
        <f>ЭлектроэнергияУТ!D4</f>
        <v>12873.770399999999</v>
      </c>
      <c r="K4" s="30">
        <f>ТеплоУТ!D4</f>
        <v>0</v>
      </c>
      <c r="L4" s="31">
        <f t="shared" si="0"/>
        <v>145803.6372</v>
      </c>
    </row>
    <row r="5" spans="1:12" x14ac:dyDescent="0.25">
      <c r="A5" s="7" t="s">
        <v>27</v>
      </c>
      <c r="B5" s="4" t="s">
        <v>17</v>
      </c>
      <c r="C5" s="30">
        <v>0</v>
      </c>
      <c r="D5" s="30">
        <v>0</v>
      </c>
      <c r="E5" s="30">
        <f>Нефтепродукты!D5</f>
        <v>0</v>
      </c>
      <c r="F5" s="30">
        <f>ГазУТ!D5</f>
        <v>0</v>
      </c>
      <c r="G5" s="30">
        <f>ТвТопливоУТ!D5</f>
        <v>0</v>
      </c>
      <c r="H5" s="30">
        <v>0</v>
      </c>
      <c r="I5" s="30">
        <v>0</v>
      </c>
      <c r="J5" s="30">
        <f>ЭлектроэнергияУТ!D5</f>
        <v>0</v>
      </c>
      <c r="K5" s="30">
        <f>ТеплоУТ!D5</f>
        <v>0</v>
      </c>
      <c r="L5" s="31">
        <f t="shared" si="0"/>
        <v>0</v>
      </c>
    </row>
    <row r="6" spans="1:12" x14ac:dyDescent="0.25">
      <c r="A6" s="7" t="s">
        <v>2</v>
      </c>
      <c r="B6" s="4" t="s">
        <v>18</v>
      </c>
      <c r="C6" s="30">
        <v>0</v>
      </c>
      <c r="D6" s="30">
        <v>0</v>
      </c>
      <c r="E6" s="30">
        <f>Нефтепродукты!D6</f>
        <v>-17.64</v>
      </c>
      <c r="F6" s="30">
        <f>ГазУТ!D6</f>
        <v>0</v>
      </c>
      <c r="G6" s="30">
        <f>ТвТопливоУТ!D6</f>
        <v>0</v>
      </c>
      <c r="H6" s="30">
        <v>0</v>
      </c>
      <c r="I6" s="30">
        <v>0</v>
      </c>
      <c r="J6" s="30">
        <f>ЭлектроэнергияУТ!D6</f>
        <v>0</v>
      </c>
      <c r="K6" s="30">
        <f>ТеплоУТ!D6</f>
        <v>0</v>
      </c>
      <c r="L6" s="31">
        <f t="shared" si="0"/>
        <v>-17.64</v>
      </c>
    </row>
    <row r="7" spans="1:12" s="5" customFormat="1" x14ac:dyDescent="0.25">
      <c r="A7" s="14" t="s">
        <v>28</v>
      </c>
      <c r="B7" s="15" t="s">
        <v>19</v>
      </c>
      <c r="C7" s="32">
        <f t="shared" ref="C7:L7" si="1">SUM(C3:C6)</f>
        <v>0</v>
      </c>
      <c r="D7" s="32">
        <f t="shared" si="1"/>
        <v>0</v>
      </c>
      <c r="E7" s="32">
        <f t="shared" si="1"/>
        <v>7841.9679999999998</v>
      </c>
      <c r="F7" s="32">
        <f t="shared" si="1"/>
        <v>124890.49599999998</v>
      </c>
      <c r="G7" s="32">
        <f t="shared" si="1"/>
        <v>179.7628</v>
      </c>
      <c r="H7" s="32">
        <f t="shared" si="1"/>
        <v>0</v>
      </c>
      <c r="I7" s="32">
        <f t="shared" si="1"/>
        <v>0</v>
      </c>
      <c r="J7" s="32">
        <f t="shared" si="1"/>
        <v>12873.770399999999</v>
      </c>
      <c r="K7" s="32">
        <f t="shared" si="1"/>
        <v>0</v>
      </c>
      <c r="L7" s="32">
        <f t="shared" si="1"/>
        <v>145785.99719999998</v>
      </c>
    </row>
    <row r="8" spans="1:12" x14ac:dyDescent="0.25">
      <c r="A8" s="7" t="s">
        <v>0</v>
      </c>
      <c r="B8" s="4" t="s">
        <v>20</v>
      </c>
      <c r="C8" s="41">
        <f>ROUND(C7+C9+C10+C14+C18+C19-C20,1)</f>
        <v>0</v>
      </c>
      <c r="D8" s="41">
        <f t="shared" ref="D8:L8" si="2">ROUND(D7+D9+D10+D14+D18+D19-D20,1)</f>
        <v>0</v>
      </c>
      <c r="E8" s="41">
        <f t="shared" si="2"/>
        <v>0</v>
      </c>
      <c r="F8" s="41">
        <f t="shared" si="2"/>
        <v>9278.2000000000007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0</v>
      </c>
      <c r="L8" s="41">
        <f t="shared" si="2"/>
        <v>9278.2000000000007</v>
      </c>
    </row>
    <row r="9" spans="1:12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f>Нефтепродукты!D9</f>
        <v>0</v>
      </c>
      <c r="F9" s="34">
        <f>ГазУТ!D9</f>
        <v>0</v>
      </c>
      <c r="G9" s="34">
        <f>ТвТопливоУТ!D9</f>
        <v>0</v>
      </c>
      <c r="H9" s="34">
        <v>0</v>
      </c>
      <c r="I9" s="34">
        <v>0</v>
      </c>
      <c r="J9" s="34">
        <f>ЭлектроэнергияУТ!D9</f>
        <v>0</v>
      </c>
      <c r="K9" s="34">
        <f>ТеплоУТ!D9</f>
        <v>0</v>
      </c>
      <c r="L9" s="35">
        <f t="shared" si="0"/>
        <v>0</v>
      </c>
    </row>
    <row r="10" spans="1:12" x14ac:dyDescent="0.25">
      <c r="A10" s="18" t="s">
        <v>57</v>
      </c>
      <c r="B10" s="19" t="s">
        <v>22</v>
      </c>
      <c r="C10" s="36">
        <f t="shared" ref="C10:L10" si="3">SUM(C11:C13)</f>
        <v>0</v>
      </c>
      <c r="D10" s="36">
        <f t="shared" si="3"/>
        <v>0</v>
      </c>
      <c r="E10" s="36">
        <f t="shared" si="3"/>
        <v>-1578.9250000000002</v>
      </c>
      <c r="F10" s="36">
        <f t="shared" si="3"/>
        <v>-111268.68</v>
      </c>
      <c r="G10" s="36">
        <f t="shared" si="3"/>
        <v>-176.3048</v>
      </c>
      <c r="H10" s="36">
        <f t="shared" si="3"/>
        <v>0</v>
      </c>
      <c r="I10" s="36">
        <f t="shared" si="3"/>
        <v>0</v>
      </c>
      <c r="J10" s="36">
        <f t="shared" si="3"/>
        <v>-3962.076</v>
      </c>
      <c r="K10" s="36">
        <f t="shared" si="3"/>
        <v>108799.88246000001</v>
      </c>
      <c r="L10" s="36">
        <f t="shared" si="3"/>
        <v>-8186.1033399999869</v>
      </c>
    </row>
    <row r="11" spans="1:12" x14ac:dyDescent="0.25">
      <c r="A11" s="20" t="s">
        <v>30</v>
      </c>
      <c r="B11" s="4" t="s">
        <v>31</v>
      </c>
      <c r="C11" s="30">
        <v>0</v>
      </c>
      <c r="D11" s="30">
        <v>0</v>
      </c>
      <c r="E11" s="30">
        <f>Нефтепродукты!D11</f>
        <v>0</v>
      </c>
      <c r="F11" s="30">
        <f>ГазУТ!D11</f>
        <v>0</v>
      </c>
      <c r="G11" s="30">
        <f>ТвТопливоУТ!D11</f>
        <v>0</v>
      </c>
      <c r="H11" s="30">
        <v>0</v>
      </c>
      <c r="I11" s="30">
        <v>0</v>
      </c>
      <c r="J11" s="30">
        <f>ЭлектроэнергияУТ!D11</f>
        <v>0</v>
      </c>
      <c r="K11" s="30">
        <f>ТеплоУТ!D11</f>
        <v>0</v>
      </c>
      <c r="L11" s="31">
        <f t="shared" si="0"/>
        <v>0</v>
      </c>
    </row>
    <row r="12" spans="1:12" x14ac:dyDescent="0.25">
      <c r="A12" s="20" t="s">
        <v>32</v>
      </c>
      <c r="B12" s="4" t="s">
        <v>33</v>
      </c>
      <c r="C12" s="30">
        <v>0</v>
      </c>
      <c r="D12" s="30">
        <v>0</v>
      </c>
      <c r="E12" s="30">
        <f>Нефтепродукты!D12</f>
        <v>-1578.9250000000002</v>
      </c>
      <c r="F12" s="30">
        <f>ГазУТ!D12</f>
        <v>-111268.68</v>
      </c>
      <c r="G12" s="30">
        <f>ТвТопливоУТ!D12</f>
        <v>-176.3048</v>
      </c>
      <c r="H12" s="30">
        <v>0</v>
      </c>
      <c r="I12" s="30">
        <v>0</v>
      </c>
      <c r="J12" s="30">
        <f>ЭлектроэнергияУТ!D12</f>
        <v>-3962.076</v>
      </c>
      <c r="K12" s="30">
        <f>ТеплоУТ!D12</f>
        <v>108799.88246000001</v>
      </c>
      <c r="L12" s="31">
        <f t="shared" si="0"/>
        <v>-8186.1033399999869</v>
      </c>
    </row>
    <row r="13" spans="1:12" x14ac:dyDescent="0.25">
      <c r="A13" s="20" t="s">
        <v>34</v>
      </c>
      <c r="B13" s="4" t="s">
        <v>35</v>
      </c>
      <c r="C13" s="30">
        <v>0</v>
      </c>
      <c r="D13" s="30">
        <v>0</v>
      </c>
      <c r="E13" s="30">
        <f>Нефтепродукты!D13</f>
        <v>0</v>
      </c>
      <c r="F13" s="30">
        <f>ГазУТ!D13</f>
        <v>0</v>
      </c>
      <c r="G13" s="30">
        <f>ТвТопливоУТ!D13</f>
        <v>0</v>
      </c>
      <c r="H13" s="30">
        <v>0</v>
      </c>
      <c r="I13" s="30">
        <v>0</v>
      </c>
      <c r="J13" s="30">
        <f>ЭлектроэнергияУТ!D13</f>
        <v>0</v>
      </c>
      <c r="K13" s="30">
        <f>ТеплоУТ!D13</f>
        <v>0</v>
      </c>
      <c r="L13" s="31">
        <f t="shared" si="0"/>
        <v>0</v>
      </c>
    </row>
    <row r="14" spans="1:12" x14ac:dyDescent="0.25">
      <c r="A14" s="18" t="s">
        <v>67</v>
      </c>
      <c r="B14" s="19" t="s">
        <v>23</v>
      </c>
      <c r="C14" s="36">
        <f t="shared" ref="C14:L14" si="4">SUM(C15:C17)</f>
        <v>0</v>
      </c>
      <c r="D14" s="36">
        <f t="shared" si="4"/>
        <v>0</v>
      </c>
      <c r="E14" s="36">
        <f t="shared" si="4"/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  <c r="L14" s="36">
        <f t="shared" si="4"/>
        <v>0</v>
      </c>
    </row>
    <row r="15" spans="1:12" x14ac:dyDescent="0.25">
      <c r="A15" s="20" t="s">
        <v>68</v>
      </c>
      <c r="B15" s="4" t="s">
        <v>36</v>
      </c>
      <c r="C15" s="30">
        <v>0</v>
      </c>
      <c r="D15" s="30">
        <v>0</v>
      </c>
      <c r="E15" s="30">
        <f>Нефтепродукты!D15</f>
        <v>0</v>
      </c>
      <c r="F15" s="30">
        <f>ГазУТ!D15</f>
        <v>0</v>
      </c>
      <c r="G15" s="30">
        <f>ТвТопливоУТ!D15</f>
        <v>0</v>
      </c>
      <c r="H15" s="30">
        <v>0</v>
      </c>
      <c r="I15" s="30">
        <v>0</v>
      </c>
      <c r="J15" s="30">
        <f>ЭлектроэнергияУТ!D15</f>
        <v>0</v>
      </c>
      <c r="K15" s="30">
        <f>ТеплоУТ!D15</f>
        <v>0</v>
      </c>
      <c r="L15" s="31">
        <f t="shared" si="0"/>
        <v>0</v>
      </c>
    </row>
    <row r="16" spans="1:12" x14ac:dyDescent="0.25">
      <c r="A16" s="20" t="s">
        <v>37</v>
      </c>
      <c r="B16" s="4" t="s">
        <v>38</v>
      </c>
      <c r="C16" s="30">
        <v>0</v>
      </c>
      <c r="D16" s="30">
        <v>0</v>
      </c>
      <c r="E16" s="30">
        <f>Нефтепродукты!D16</f>
        <v>0</v>
      </c>
      <c r="F16" s="30">
        <f>ГазУТ!D16</f>
        <v>0</v>
      </c>
      <c r="G16" s="30">
        <f>ТвТопливоУТ!D16</f>
        <v>0</v>
      </c>
      <c r="H16" s="30">
        <v>0</v>
      </c>
      <c r="I16" s="30">
        <v>0</v>
      </c>
      <c r="J16" s="30">
        <f>ЭлектроэнергияУТ!D16</f>
        <v>0</v>
      </c>
      <c r="K16" s="30">
        <f>ТеплоУТ!D16</f>
        <v>0</v>
      </c>
      <c r="L16" s="31">
        <f t="shared" si="0"/>
        <v>0</v>
      </c>
    </row>
    <row r="17" spans="1:12" x14ac:dyDescent="0.25">
      <c r="A17" s="20" t="s">
        <v>39</v>
      </c>
      <c r="B17" s="4" t="s">
        <v>40</v>
      </c>
      <c r="C17" s="30">
        <v>0</v>
      </c>
      <c r="D17" s="30">
        <v>0</v>
      </c>
      <c r="E17" s="30">
        <f>Нефтепродукты!D17</f>
        <v>0</v>
      </c>
      <c r="F17" s="30">
        <f>ГазУТ!D17</f>
        <v>0</v>
      </c>
      <c r="G17" s="30">
        <f>ТвТопливоУТ!D17</f>
        <v>0</v>
      </c>
      <c r="H17" s="30">
        <v>0</v>
      </c>
      <c r="I17" s="30">
        <v>0</v>
      </c>
      <c r="J17" s="30">
        <f>ЭлектроэнергияУТ!D17</f>
        <v>0</v>
      </c>
      <c r="K17" s="30">
        <f>ТеплоУТ!D17</f>
        <v>0</v>
      </c>
      <c r="L17" s="31">
        <f t="shared" si="0"/>
        <v>0</v>
      </c>
    </row>
    <row r="18" spans="1:12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f>Нефтепродукты!D18</f>
        <v>0</v>
      </c>
      <c r="F18" s="32">
        <f>ГазУТ!D18</f>
        <v>0</v>
      </c>
      <c r="G18" s="32">
        <f>ТвТопливоУТ!D18</f>
        <v>0</v>
      </c>
      <c r="H18" s="32">
        <v>0</v>
      </c>
      <c r="I18" s="32">
        <v>0</v>
      </c>
      <c r="J18" s="32">
        <f>ЭлектроэнергияУТ!D18</f>
        <v>0</v>
      </c>
      <c r="K18" s="32">
        <f>ТеплоУТ!D18</f>
        <v>-7409.1960000000008</v>
      </c>
      <c r="L18" s="33">
        <f t="shared" si="0"/>
        <v>-7409.1960000000008</v>
      </c>
    </row>
    <row r="19" spans="1:12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f>Нефтепродукты!D19</f>
        <v>0</v>
      </c>
      <c r="F19" s="37">
        <f>ГазУТ!D19</f>
        <v>0</v>
      </c>
      <c r="G19" s="37">
        <f>ТвТопливоУТ!D19</f>
        <v>0</v>
      </c>
      <c r="H19" s="37">
        <v>0</v>
      </c>
      <c r="I19" s="37">
        <v>0</v>
      </c>
      <c r="J19" s="37">
        <f>ЭлектроэнергияУТ!D19</f>
        <v>0</v>
      </c>
      <c r="K19" s="37">
        <f>ТеплоУТ!D19</f>
        <v>-23508.52</v>
      </c>
      <c r="L19" s="38">
        <f t="shared" si="0"/>
        <v>-23508.52</v>
      </c>
    </row>
    <row r="20" spans="1:12" s="5" customFormat="1" x14ac:dyDescent="0.25">
      <c r="A20" s="14" t="s">
        <v>44</v>
      </c>
      <c r="B20" s="15" t="s">
        <v>45</v>
      </c>
      <c r="C20" s="32">
        <f>C21+C22+C26+C27+C32+C33+C34+C35</f>
        <v>0</v>
      </c>
      <c r="D20" s="32">
        <f t="shared" ref="D20:L20" si="5">D21+D22+D26+D27+D32+D33+D34+D35</f>
        <v>0</v>
      </c>
      <c r="E20" s="32">
        <f t="shared" si="5"/>
        <v>6263.0429999999997</v>
      </c>
      <c r="F20" s="32">
        <f t="shared" si="5"/>
        <v>4343.6559999999999</v>
      </c>
      <c r="G20" s="32">
        <f t="shared" si="5"/>
        <v>3.4580000000000002</v>
      </c>
      <c r="H20" s="32">
        <f t="shared" si="5"/>
        <v>0</v>
      </c>
      <c r="I20" s="32">
        <f t="shared" si="5"/>
        <v>0</v>
      </c>
      <c r="J20" s="32">
        <f t="shared" si="5"/>
        <v>8911.6944000000003</v>
      </c>
      <c r="K20" s="32">
        <f t="shared" si="5"/>
        <v>77882.166460000008</v>
      </c>
      <c r="L20" s="32">
        <f t="shared" si="5"/>
        <v>97404.017860000007</v>
      </c>
    </row>
    <row r="21" spans="1:12" s="5" customFormat="1" x14ac:dyDescent="0.25">
      <c r="A21" s="6" t="s">
        <v>50</v>
      </c>
      <c r="B21" s="4" t="s">
        <v>58</v>
      </c>
      <c r="C21" s="30">
        <v>0</v>
      </c>
      <c r="D21" s="30">
        <v>0</v>
      </c>
      <c r="E21" s="30">
        <f>Нефтепродукты!D21</f>
        <v>0</v>
      </c>
      <c r="F21" s="30">
        <f>ГазУТ!D21</f>
        <v>0</v>
      </c>
      <c r="G21" s="30">
        <f>ТвТопливоУТ!D21</f>
        <v>0</v>
      </c>
      <c r="H21" s="30">
        <v>0</v>
      </c>
      <c r="I21" s="30">
        <v>0</v>
      </c>
      <c r="J21" s="30">
        <f>ЭлектроэнергияУТ!D21</f>
        <v>0</v>
      </c>
      <c r="K21" s="30">
        <f>ТеплоУТ!D21</f>
        <v>0</v>
      </c>
      <c r="L21" s="31">
        <f t="shared" si="0"/>
        <v>0</v>
      </c>
    </row>
    <row r="22" spans="1:12" s="5" customFormat="1" x14ac:dyDescent="0.25">
      <c r="A22" s="6" t="s">
        <v>51</v>
      </c>
      <c r="B22" s="4" t="s">
        <v>46</v>
      </c>
      <c r="C22" s="30">
        <f>SUM(C23:C25)</f>
        <v>0</v>
      </c>
      <c r="D22" s="30">
        <f t="shared" ref="D22:L22" si="6">SUM(D23:D25)</f>
        <v>0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3455.9925000000003</v>
      </c>
      <c r="K22" s="30">
        <f t="shared" si="6"/>
        <v>27434.309100000002</v>
      </c>
      <c r="L22" s="30">
        <f t="shared" si="6"/>
        <v>30890.301600000003</v>
      </c>
    </row>
    <row r="23" spans="1:12" s="5" customFormat="1" x14ac:dyDescent="0.25">
      <c r="A23" s="44" t="s">
        <v>108</v>
      </c>
      <c r="B23" s="45" t="s">
        <v>66</v>
      </c>
      <c r="C23" s="30">
        <v>0</v>
      </c>
      <c r="D23" s="30">
        <v>0</v>
      </c>
      <c r="E23" s="30">
        <f>Нефтепродукты!D23</f>
        <v>0</v>
      </c>
      <c r="F23" s="30">
        <f>ГазУТ!D23</f>
        <v>0</v>
      </c>
      <c r="G23" s="30">
        <f>ТвТопливоУТ!D23</f>
        <v>0</v>
      </c>
      <c r="H23" s="30">
        <v>0</v>
      </c>
      <c r="I23" s="30">
        <v>0</v>
      </c>
      <c r="J23" s="30">
        <f>ЭлектроэнергияУТ!D23</f>
        <v>2350.0626000000002</v>
      </c>
      <c r="K23" s="30">
        <f>ТеплоУТ!D23</f>
        <v>18129.720100000002</v>
      </c>
      <c r="L23" s="31">
        <f t="shared" si="0"/>
        <v>20479.782700000003</v>
      </c>
    </row>
    <row r="24" spans="1:12" s="5" customFormat="1" x14ac:dyDescent="0.25">
      <c r="A24" s="44" t="s">
        <v>109</v>
      </c>
      <c r="B24" s="45" t="s">
        <v>70</v>
      </c>
      <c r="C24" s="30">
        <v>0</v>
      </c>
      <c r="D24" s="30">
        <v>0</v>
      </c>
      <c r="E24" s="30">
        <f>Нефтепродукты!D24</f>
        <v>0</v>
      </c>
      <c r="F24" s="30">
        <f>ГазУТ!D24</f>
        <v>0</v>
      </c>
      <c r="G24" s="30">
        <f>ТвТопливоУТ!D24</f>
        <v>0</v>
      </c>
      <c r="H24" s="30">
        <v>0</v>
      </c>
      <c r="I24" s="30">
        <v>0</v>
      </c>
      <c r="J24" s="30">
        <f>ЭлектроэнергияУТ!D24</f>
        <v>768.56550000000004</v>
      </c>
      <c r="K24" s="30">
        <f>ТеплоУТ!D24</f>
        <v>3781.3944799999999</v>
      </c>
      <c r="L24" s="31">
        <f t="shared" si="0"/>
        <v>4549.9599799999996</v>
      </c>
    </row>
    <row r="25" spans="1:12" s="5" customFormat="1" x14ac:dyDescent="0.25">
      <c r="A25" s="44" t="s">
        <v>73</v>
      </c>
      <c r="B25" s="45" t="s">
        <v>71</v>
      </c>
      <c r="C25" s="30">
        <v>0</v>
      </c>
      <c r="D25" s="30">
        <v>0</v>
      </c>
      <c r="E25" s="30">
        <f>Нефтепродукты!D25</f>
        <v>0</v>
      </c>
      <c r="F25" s="30">
        <f>ГазУТ!D25</f>
        <v>0</v>
      </c>
      <c r="G25" s="30">
        <f>ТвТопливоУТ!D25</f>
        <v>0</v>
      </c>
      <c r="H25" s="30">
        <v>0</v>
      </c>
      <c r="I25" s="30">
        <v>0</v>
      </c>
      <c r="J25" s="30">
        <f>ЭлектроэнергияУТ!D25</f>
        <v>337.36439999999999</v>
      </c>
      <c r="K25" s="30">
        <f>ТеплоУТ!D25</f>
        <v>5523.19452</v>
      </c>
      <c r="L25" s="31">
        <f t="shared" si="0"/>
        <v>5860.5589200000004</v>
      </c>
    </row>
    <row r="26" spans="1:12" s="5" customFormat="1" x14ac:dyDescent="0.25">
      <c r="A26" s="6" t="s">
        <v>3</v>
      </c>
      <c r="B26" s="4" t="s">
        <v>59</v>
      </c>
      <c r="C26" s="30">
        <v>0</v>
      </c>
      <c r="D26" s="30">
        <v>0</v>
      </c>
      <c r="E26" s="30">
        <f>Нефтепродукты!D26</f>
        <v>0</v>
      </c>
      <c r="F26" s="30">
        <f>ГазУТ!D26</f>
        <v>0</v>
      </c>
      <c r="G26" s="30">
        <f>ТвТопливоУТ!D26</f>
        <v>0</v>
      </c>
      <c r="H26" s="30">
        <v>0</v>
      </c>
      <c r="I26" s="30">
        <v>0</v>
      </c>
      <c r="J26" s="30">
        <f>ЭлектроэнергияУТ!D26</f>
        <v>0</v>
      </c>
      <c r="K26" s="30">
        <f>ТеплоУТ!D26</f>
        <v>0</v>
      </c>
      <c r="L26" s="31">
        <f t="shared" si="0"/>
        <v>0</v>
      </c>
    </row>
    <row r="27" spans="1:12" s="5" customFormat="1" x14ac:dyDescent="0.25">
      <c r="A27" s="6" t="s">
        <v>47</v>
      </c>
      <c r="B27" s="4" t="s">
        <v>48</v>
      </c>
      <c r="C27" s="30">
        <f t="shared" ref="C27:L27" si="7">SUM(C28:C31)</f>
        <v>0</v>
      </c>
      <c r="D27" s="30">
        <f t="shared" si="7"/>
        <v>0</v>
      </c>
      <c r="E27" s="30">
        <f t="shared" si="7"/>
        <v>4793.107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4793.107</v>
      </c>
    </row>
    <row r="28" spans="1:12" s="5" customFormat="1" x14ac:dyDescent="0.25">
      <c r="A28" s="20" t="s">
        <v>53</v>
      </c>
      <c r="B28" s="4" t="s">
        <v>60</v>
      </c>
      <c r="C28" s="30">
        <v>0</v>
      </c>
      <c r="D28" s="30">
        <v>0</v>
      </c>
      <c r="E28" s="30">
        <f>Нефтепродукты!D28</f>
        <v>0</v>
      </c>
      <c r="F28" s="30">
        <f>ГазУТ!D28</f>
        <v>0</v>
      </c>
      <c r="G28" s="30">
        <f>ТвТопливоУТ!D28</f>
        <v>0</v>
      </c>
      <c r="H28" s="30">
        <v>0</v>
      </c>
      <c r="I28" s="30">
        <v>0</v>
      </c>
      <c r="J28" s="30">
        <f>ЭлектроэнергияУТ!D28</f>
        <v>0</v>
      </c>
      <c r="K28" s="30">
        <f>ТеплоУТ!D28</f>
        <v>0</v>
      </c>
      <c r="L28" s="31">
        <f t="shared" si="0"/>
        <v>0</v>
      </c>
    </row>
    <row r="29" spans="1:12" s="5" customFormat="1" x14ac:dyDescent="0.25">
      <c r="A29" s="20" t="s">
        <v>52</v>
      </c>
      <c r="B29" s="4" t="s">
        <v>61</v>
      </c>
      <c r="C29" s="30">
        <v>0</v>
      </c>
      <c r="D29" s="30">
        <v>0</v>
      </c>
      <c r="E29" s="30">
        <f>Нефтепродукты!D29</f>
        <v>0</v>
      </c>
      <c r="F29" s="30">
        <f>ГазУТ!D29</f>
        <v>0</v>
      </c>
      <c r="G29" s="30">
        <f>ТвТопливоУТ!D29</f>
        <v>0</v>
      </c>
      <c r="H29" s="30">
        <v>0</v>
      </c>
      <c r="I29" s="30">
        <v>0</v>
      </c>
      <c r="J29" s="30">
        <f>ЭлектроэнергияУТ!D29</f>
        <v>0</v>
      </c>
      <c r="K29" s="30">
        <f>ТеплоУТ!D29</f>
        <v>0</v>
      </c>
      <c r="L29" s="31">
        <f t="shared" si="0"/>
        <v>0</v>
      </c>
    </row>
    <row r="30" spans="1:12" s="5" customFormat="1" x14ac:dyDescent="0.25">
      <c r="A30" s="20" t="s">
        <v>54</v>
      </c>
      <c r="B30" s="4" t="s">
        <v>62</v>
      </c>
      <c r="C30" s="30">
        <v>0</v>
      </c>
      <c r="D30" s="30">
        <v>0</v>
      </c>
      <c r="E30" s="30">
        <f>Нефтепродукты!D30</f>
        <v>4793.107</v>
      </c>
      <c r="F30" s="30">
        <f>ГазУТ!D30</f>
        <v>0</v>
      </c>
      <c r="G30" s="30">
        <f>ТвТопливоУТ!D30</f>
        <v>0</v>
      </c>
      <c r="H30" s="30">
        <v>0</v>
      </c>
      <c r="I30" s="30">
        <v>0</v>
      </c>
      <c r="J30" s="30">
        <f>ЭлектроэнергияУТ!D30</f>
        <v>0</v>
      </c>
      <c r="K30" s="30">
        <f>ТеплоУТ!D30</f>
        <v>0</v>
      </c>
      <c r="L30" s="31">
        <f t="shared" si="0"/>
        <v>4793.107</v>
      </c>
    </row>
    <row r="31" spans="1:12" s="5" customFormat="1" x14ac:dyDescent="0.25">
      <c r="A31" s="20" t="s">
        <v>55</v>
      </c>
      <c r="B31" s="4" t="s">
        <v>63</v>
      </c>
      <c r="C31" s="30">
        <v>0</v>
      </c>
      <c r="D31" s="30">
        <v>0</v>
      </c>
      <c r="E31" s="30">
        <f>Нефтепродукты!D31</f>
        <v>0</v>
      </c>
      <c r="F31" s="30">
        <f>ГазУТ!D31</f>
        <v>0</v>
      </c>
      <c r="G31" s="30">
        <f>ТвТопливоУТ!D31</f>
        <v>0</v>
      </c>
      <c r="H31" s="30">
        <v>0</v>
      </c>
      <c r="I31" s="30">
        <v>0</v>
      </c>
      <c r="J31" s="30">
        <f>ЭлектроэнергияУТ!D31</f>
        <v>0</v>
      </c>
      <c r="K31" s="30">
        <f>ТеплоУТ!D31</f>
        <v>0</v>
      </c>
      <c r="L31" s="31">
        <f t="shared" si="0"/>
        <v>0</v>
      </c>
    </row>
    <row r="32" spans="1:12" s="5" customFormat="1" x14ac:dyDescent="0.25">
      <c r="A32" s="6" t="s">
        <v>56</v>
      </c>
      <c r="B32" s="4" t="s">
        <v>64</v>
      </c>
      <c r="C32" s="30">
        <v>0</v>
      </c>
      <c r="D32" s="30">
        <v>0</v>
      </c>
      <c r="E32" s="30">
        <f>Нефтепродукты!D32</f>
        <v>0</v>
      </c>
      <c r="F32" s="30">
        <f>ГазУТ!D32</f>
        <v>0</v>
      </c>
      <c r="G32" s="30">
        <f>ТвТопливоУТ!D32</f>
        <v>0</v>
      </c>
      <c r="H32" s="30">
        <v>0</v>
      </c>
      <c r="I32" s="30">
        <v>0</v>
      </c>
      <c r="J32" s="30">
        <f>ЭлектроэнергияУТ!D32</f>
        <v>818.46659999999997</v>
      </c>
      <c r="K32" s="30">
        <f>ТеплоУТ!D32</f>
        <v>7528.2394600000007</v>
      </c>
      <c r="L32" s="31">
        <f t="shared" si="0"/>
        <v>8346.7060600000004</v>
      </c>
    </row>
    <row r="33" spans="1:12" s="5" customFormat="1" x14ac:dyDescent="0.25">
      <c r="A33" s="6" t="s">
        <v>1</v>
      </c>
      <c r="B33" s="4" t="s">
        <v>49</v>
      </c>
      <c r="C33" s="30">
        <v>0</v>
      </c>
      <c r="D33" s="30">
        <v>0</v>
      </c>
      <c r="E33" s="30">
        <f>Нефтепродукты!D33</f>
        <v>1422.8359999999998</v>
      </c>
      <c r="F33" s="30">
        <f>ГазУТ!D33</f>
        <v>4343.6559999999999</v>
      </c>
      <c r="G33" s="30">
        <f>ТвТопливоУТ!D33</f>
        <v>3.4580000000000002</v>
      </c>
      <c r="H33" s="30">
        <v>0</v>
      </c>
      <c r="I33" s="30">
        <v>0</v>
      </c>
      <c r="J33" s="30">
        <f>ЭлектроэнергияУТ!D33</f>
        <v>4637.2352999999994</v>
      </c>
      <c r="K33" s="30">
        <f>ТеплоУТ!D33</f>
        <v>39489.023440000004</v>
      </c>
      <c r="L33" s="31">
        <f t="shared" si="0"/>
        <v>49896.208740000002</v>
      </c>
    </row>
    <row r="34" spans="1:12" s="5" customFormat="1" x14ac:dyDescent="0.25">
      <c r="A34" s="6" t="s">
        <v>110</v>
      </c>
      <c r="B34" s="4" t="s">
        <v>65</v>
      </c>
      <c r="C34" s="30">
        <v>0</v>
      </c>
      <c r="D34" s="30">
        <v>0</v>
      </c>
      <c r="E34" s="30">
        <f>Нефтепродукты!D34</f>
        <v>47.1</v>
      </c>
      <c r="F34" s="30">
        <f>ГазУТ!D34</f>
        <v>0</v>
      </c>
      <c r="G34" s="30">
        <f>ТвТопливоУТ!D34</f>
        <v>0</v>
      </c>
      <c r="H34" s="30">
        <v>0</v>
      </c>
      <c r="I34" s="30">
        <v>0</v>
      </c>
      <c r="J34" s="30">
        <f>ЭлектроэнергияУТ!D34</f>
        <v>0</v>
      </c>
      <c r="K34" s="30">
        <f>ТеплоУТ!D34</f>
        <v>3430.5944599999998</v>
      </c>
      <c r="L34" s="31">
        <f t="shared" si="0"/>
        <v>3477.6944599999997</v>
      </c>
    </row>
    <row r="35" spans="1:12" s="28" customFormat="1" ht="30" x14ac:dyDescent="0.25">
      <c r="A35" s="27" t="s">
        <v>69</v>
      </c>
      <c r="B35" s="26" t="s">
        <v>111</v>
      </c>
      <c r="C35" s="33">
        <v>0</v>
      </c>
      <c r="D35" s="33">
        <v>0</v>
      </c>
      <c r="E35" s="33">
        <f>Нефтепродукты!D35</f>
        <v>0</v>
      </c>
      <c r="F35" s="33">
        <f>ГазУТ!D35</f>
        <v>0</v>
      </c>
      <c r="G35" s="33">
        <f>ТвТопливоУТ!D35</f>
        <v>0</v>
      </c>
      <c r="H35" s="33">
        <v>0</v>
      </c>
      <c r="I35" s="33">
        <v>0</v>
      </c>
      <c r="J35" s="33">
        <f>ЭлектроэнергияУТ!D35</f>
        <v>0</v>
      </c>
      <c r="K35" s="33">
        <f>ТеплоУТ!D35</f>
        <v>0</v>
      </c>
      <c r="L35" s="33">
        <f t="shared" si="0"/>
        <v>0</v>
      </c>
    </row>
    <row r="37" spans="1:12" x14ac:dyDescent="0.25">
      <c r="F37" s="8"/>
    </row>
    <row r="39" spans="1:12" x14ac:dyDescent="0.25">
      <c r="A39" s="3"/>
    </row>
    <row r="40" spans="1:12" x14ac:dyDescent="0.25">
      <c r="A40" s="3"/>
    </row>
    <row r="41" spans="1:12" x14ac:dyDescent="0.25">
      <c r="A41" s="3"/>
    </row>
    <row r="42" spans="1:12" x14ac:dyDescent="0.25">
      <c r="A42" s="3"/>
    </row>
    <row r="43" spans="1:12" s="4" customFormat="1" x14ac:dyDescent="0.25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4" customFormat="1" x14ac:dyDescent="0.25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4" customFormat="1" x14ac:dyDescent="0.25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4" customFormat="1" x14ac:dyDescent="0.25">
      <c r="A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4" customFormat="1" x14ac:dyDescent="0.25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4" customFormat="1" x14ac:dyDescent="0.25">
      <c r="A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4" customFormat="1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4" customFormat="1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4" customFormat="1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4" customFormat="1" x14ac:dyDescent="0.25">
      <c r="A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4" customFormat="1" x14ac:dyDescent="0.25">
      <c r="A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4" customFormat="1" x14ac:dyDescent="0.25">
      <c r="A54" s="3"/>
      <c r="C54" s="3"/>
      <c r="D54" s="3"/>
      <c r="E54" s="3"/>
      <c r="F54" s="3"/>
      <c r="G54" s="3"/>
      <c r="H54" s="3"/>
      <c r="I54" s="3"/>
      <c r="J54" s="3"/>
      <c r="K54" s="3"/>
      <c r="L54" s="3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5551E-5C94-4644-8C62-9A3547885862}">
  <dimension ref="A1:L54"/>
  <sheetViews>
    <sheetView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50.7109375" style="7" customWidth="1"/>
    <col min="2" max="2" width="8.7109375" style="4" customWidth="1"/>
    <col min="3" max="12" width="12.7109375" style="3" customWidth="1"/>
    <col min="13" max="16384" width="9.140625" style="3"/>
  </cols>
  <sheetData>
    <row r="1" spans="1:12" s="1" customFormat="1" ht="50.1" customHeight="1" x14ac:dyDescent="0.25">
      <c r="A1" s="9" t="s">
        <v>95</v>
      </c>
      <c r="B1" s="10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11" t="s">
        <v>13</v>
      </c>
      <c r="L1" s="9" t="s">
        <v>14</v>
      </c>
    </row>
    <row r="2" spans="1:12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13" t="s">
        <v>24</v>
      </c>
    </row>
    <row r="3" spans="1:12" x14ac:dyDescent="0.25">
      <c r="A3" s="7" t="s">
        <v>25</v>
      </c>
      <c r="B3" s="4" t="s">
        <v>15</v>
      </c>
      <c r="C3" s="30">
        <v>0</v>
      </c>
      <c r="D3" s="30">
        <v>0</v>
      </c>
      <c r="E3" s="30">
        <f>Нефтепродукты!E3</f>
        <v>0</v>
      </c>
      <c r="F3" s="30">
        <f>ГазУТ!E3</f>
        <v>0</v>
      </c>
      <c r="G3" s="30">
        <f>ТвТопливоУТ!E3</f>
        <v>0</v>
      </c>
      <c r="H3" s="30">
        <v>0</v>
      </c>
      <c r="I3" s="30">
        <v>0</v>
      </c>
      <c r="J3" s="30">
        <f>ЭлектроэнергияУТ!E3</f>
        <v>0</v>
      </c>
      <c r="K3" s="30">
        <f>ТеплоУТ!E3</f>
        <v>0</v>
      </c>
      <c r="L3" s="31">
        <f t="shared" ref="L3:L35" si="0">SUM(C3:K3)</f>
        <v>0</v>
      </c>
    </row>
    <row r="4" spans="1:12" x14ac:dyDescent="0.25">
      <c r="A4" s="7" t="s">
        <v>26</v>
      </c>
      <c r="B4" s="4" t="s">
        <v>16</v>
      </c>
      <c r="C4" s="30">
        <v>0</v>
      </c>
      <c r="D4" s="30">
        <v>0</v>
      </c>
      <c r="E4" s="30">
        <f>Нефтепродукты!E4</f>
        <v>7658.6500000000005</v>
      </c>
      <c r="F4" s="30">
        <f>ГазУТ!E4</f>
        <v>115652.726</v>
      </c>
      <c r="G4" s="30">
        <f>ТвТопливоУТ!E4</f>
        <v>179.7628</v>
      </c>
      <c r="H4" s="30">
        <v>0</v>
      </c>
      <c r="I4" s="30">
        <v>0</v>
      </c>
      <c r="J4" s="30">
        <f>ЭлектроэнергияУТ!E4</f>
        <v>12921.3099</v>
      </c>
      <c r="K4" s="30">
        <f>ТеплоУТ!E4</f>
        <v>0</v>
      </c>
      <c r="L4" s="31">
        <f t="shared" si="0"/>
        <v>136412.44869999998</v>
      </c>
    </row>
    <row r="5" spans="1:12" x14ac:dyDescent="0.25">
      <c r="A5" s="7" t="s">
        <v>27</v>
      </c>
      <c r="B5" s="4" t="s">
        <v>17</v>
      </c>
      <c r="C5" s="30">
        <v>0</v>
      </c>
      <c r="D5" s="30">
        <v>0</v>
      </c>
      <c r="E5" s="30">
        <f>Нефтепродукты!E5</f>
        <v>0</v>
      </c>
      <c r="F5" s="30">
        <f>ГазУТ!E5</f>
        <v>0</v>
      </c>
      <c r="G5" s="30">
        <f>ТвТопливоУТ!E5</f>
        <v>0</v>
      </c>
      <c r="H5" s="30">
        <v>0</v>
      </c>
      <c r="I5" s="30">
        <v>0</v>
      </c>
      <c r="J5" s="30">
        <f>ЭлектроэнергияУТ!E5</f>
        <v>0</v>
      </c>
      <c r="K5" s="30">
        <f>ТеплоУТ!E5</f>
        <v>0</v>
      </c>
      <c r="L5" s="31">
        <f t="shared" si="0"/>
        <v>0</v>
      </c>
    </row>
    <row r="6" spans="1:12" x14ac:dyDescent="0.25">
      <c r="A6" s="7" t="s">
        <v>2</v>
      </c>
      <c r="B6" s="4" t="s">
        <v>18</v>
      </c>
      <c r="C6" s="30">
        <v>0</v>
      </c>
      <c r="D6" s="30">
        <v>0</v>
      </c>
      <c r="E6" s="30">
        <f>Нефтепродукты!E6</f>
        <v>-11.76</v>
      </c>
      <c r="F6" s="30">
        <f>ГазУТ!E6</f>
        <v>0</v>
      </c>
      <c r="G6" s="30">
        <f>ТвТопливоУТ!E6</f>
        <v>0</v>
      </c>
      <c r="H6" s="30">
        <v>0</v>
      </c>
      <c r="I6" s="30">
        <v>0</v>
      </c>
      <c r="J6" s="30">
        <f>ЭлектроэнергияУТ!E6</f>
        <v>0</v>
      </c>
      <c r="K6" s="30">
        <f>ТеплоУТ!E6</f>
        <v>0</v>
      </c>
      <c r="L6" s="31">
        <f t="shared" si="0"/>
        <v>-11.76</v>
      </c>
    </row>
    <row r="7" spans="1:12" s="5" customFormat="1" x14ac:dyDescent="0.25">
      <c r="A7" s="14" t="s">
        <v>28</v>
      </c>
      <c r="B7" s="15" t="s">
        <v>19</v>
      </c>
      <c r="C7" s="32">
        <f t="shared" ref="C7:L7" si="1">SUM(C3:C6)</f>
        <v>0</v>
      </c>
      <c r="D7" s="32">
        <f t="shared" si="1"/>
        <v>0</v>
      </c>
      <c r="E7" s="32">
        <f t="shared" si="1"/>
        <v>7646.89</v>
      </c>
      <c r="F7" s="32">
        <f t="shared" si="1"/>
        <v>115652.726</v>
      </c>
      <c r="G7" s="32">
        <f t="shared" si="1"/>
        <v>179.7628</v>
      </c>
      <c r="H7" s="32">
        <f t="shared" si="1"/>
        <v>0</v>
      </c>
      <c r="I7" s="32">
        <f t="shared" si="1"/>
        <v>0</v>
      </c>
      <c r="J7" s="32">
        <f t="shared" si="1"/>
        <v>12921.3099</v>
      </c>
      <c r="K7" s="32">
        <f t="shared" si="1"/>
        <v>0</v>
      </c>
      <c r="L7" s="32">
        <f t="shared" si="1"/>
        <v>136400.68869999997</v>
      </c>
    </row>
    <row r="8" spans="1:12" x14ac:dyDescent="0.25">
      <c r="A8" s="7" t="s">
        <v>0</v>
      </c>
      <c r="B8" s="4" t="s">
        <v>20</v>
      </c>
      <c r="C8" s="41">
        <f>ROUND(C7+C9+C10+C14+C18+C19-C20,1)</f>
        <v>0</v>
      </c>
      <c r="D8" s="41">
        <f t="shared" ref="D8:L8" si="2">ROUND(D7+D9+D10+D14+D18+D19-D20,1)</f>
        <v>0</v>
      </c>
      <c r="E8" s="41">
        <f t="shared" si="2"/>
        <v>0</v>
      </c>
      <c r="F8" s="41">
        <f t="shared" si="2"/>
        <v>3485.1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0</v>
      </c>
      <c r="L8" s="41">
        <f t="shared" si="2"/>
        <v>3485.1</v>
      </c>
    </row>
    <row r="9" spans="1:12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f>Нефтепродукты!E9</f>
        <v>0</v>
      </c>
      <c r="F9" s="34">
        <f>ГазУТ!E9</f>
        <v>0</v>
      </c>
      <c r="G9" s="34">
        <f>ТвТопливоУТ!E9</f>
        <v>0</v>
      </c>
      <c r="H9" s="34">
        <v>0</v>
      </c>
      <c r="I9" s="34">
        <v>0</v>
      </c>
      <c r="J9" s="34">
        <f>ЭлектроэнергияУТ!E9</f>
        <v>0</v>
      </c>
      <c r="K9" s="34">
        <f>ТеплоУТ!E9</f>
        <v>0</v>
      </c>
      <c r="L9" s="35">
        <f t="shared" si="0"/>
        <v>0</v>
      </c>
    </row>
    <row r="10" spans="1:12" x14ac:dyDescent="0.25">
      <c r="A10" s="18" t="s">
        <v>57</v>
      </c>
      <c r="B10" s="19" t="s">
        <v>22</v>
      </c>
      <c r="C10" s="36">
        <f t="shared" ref="C10:L10" si="3">SUM(C11:C13)</f>
        <v>0</v>
      </c>
      <c r="D10" s="36">
        <f t="shared" si="3"/>
        <v>0</v>
      </c>
      <c r="E10" s="36">
        <f t="shared" si="3"/>
        <v>-1342.6000000000001</v>
      </c>
      <c r="F10" s="36">
        <f t="shared" si="3"/>
        <v>-107806.68</v>
      </c>
      <c r="G10" s="36">
        <f t="shared" si="3"/>
        <v>-176.3048</v>
      </c>
      <c r="H10" s="36">
        <f t="shared" si="3"/>
        <v>0</v>
      </c>
      <c r="I10" s="36">
        <f t="shared" si="3"/>
        <v>0</v>
      </c>
      <c r="J10" s="36">
        <f t="shared" si="3"/>
        <v>-3962.076</v>
      </c>
      <c r="K10" s="36">
        <f t="shared" si="3"/>
        <v>104666.97468000001</v>
      </c>
      <c r="L10" s="36">
        <f t="shared" si="3"/>
        <v>-8620.6861199999839</v>
      </c>
    </row>
    <row r="11" spans="1:12" x14ac:dyDescent="0.25">
      <c r="A11" s="20" t="s">
        <v>30</v>
      </c>
      <c r="B11" s="4" t="s">
        <v>31</v>
      </c>
      <c r="C11" s="30">
        <v>0</v>
      </c>
      <c r="D11" s="30">
        <v>0</v>
      </c>
      <c r="E11" s="30">
        <f>Нефтепродукты!E11</f>
        <v>0</v>
      </c>
      <c r="F11" s="30">
        <f>ГазУТ!E11</f>
        <v>0</v>
      </c>
      <c r="G11" s="30">
        <f>ТвТопливоУТ!E11</f>
        <v>0</v>
      </c>
      <c r="H11" s="30">
        <v>0</v>
      </c>
      <c r="I11" s="30">
        <v>0</v>
      </c>
      <c r="J11" s="30">
        <f>ЭлектроэнергияУТ!E11</f>
        <v>0</v>
      </c>
      <c r="K11" s="30">
        <f>ТеплоУТ!E11</f>
        <v>0</v>
      </c>
      <c r="L11" s="31">
        <f t="shared" si="0"/>
        <v>0</v>
      </c>
    </row>
    <row r="12" spans="1:12" x14ac:dyDescent="0.25">
      <c r="A12" s="20" t="s">
        <v>32</v>
      </c>
      <c r="B12" s="4" t="s">
        <v>33</v>
      </c>
      <c r="C12" s="30">
        <v>0</v>
      </c>
      <c r="D12" s="30">
        <v>0</v>
      </c>
      <c r="E12" s="30">
        <f>Нефтепродукты!E12</f>
        <v>-1342.6000000000001</v>
      </c>
      <c r="F12" s="30">
        <f>ГазУТ!E12</f>
        <v>-107806.68</v>
      </c>
      <c r="G12" s="30">
        <f>ТвТопливоУТ!E12</f>
        <v>-176.3048</v>
      </c>
      <c r="H12" s="30">
        <v>0</v>
      </c>
      <c r="I12" s="30">
        <v>0</v>
      </c>
      <c r="J12" s="30">
        <f>ЭлектроэнергияУТ!E12</f>
        <v>-3962.076</v>
      </c>
      <c r="K12" s="30">
        <f>ТеплоУТ!E12</f>
        <v>104666.97468000001</v>
      </c>
      <c r="L12" s="31">
        <f t="shared" si="0"/>
        <v>-8620.6861199999839</v>
      </c>
    </row>
    <row r="13" spans="1:12" x14ac:dyDescent="0.25">
      <c r="A13" s="20" t="s">
        <v>34</v>
      </c>
      <c r="B13" s="4" t="s">
        <v>35</v>
      </c>
      <c r="C13" s="30">
        <v>0</v>
      </c>
      <c r="D13" s="30">
        <v>0</v>
      </c>
      <c r="E13" s="30">
        <f>Нефтепродукты!E13</f>
        <v>0</v>
      </c>
      <c r="F13" s="30">
        <f>ГазУТ!E13</f>
        <v>0</v>
      </c>
      <c r="G13" s="30">
        <f>ТвТопливоУТ!E13</f>
        <v>0</v>
      </c>
      <c r="H13" s="30">
        <v>0</v>
      </c>
      <c r="I13" s="30">
        <v>0</v>
      </c>
      <c r="J13" s="30">
        <f>ЭлектроэнергияУТ!E13</f>
        <v>0</v>
      </c>
      <c r="K13" s="30">
        <f>ТеплоУТ!E13</f>
        <v>0</v>
      </c>
      <c r="L13" s="31">
        <f t="shared" si="0"/>
        <v>0</v>
      </c>
    </row>
    <row r="14" spans="1:12" x14ac:dyDescent="0.25">
      <c r="A14" s="18" t="s">
        <v>67</v>
      </c>
      <c r="B14" s="19" t="s">
        <v>23</v>
      </c>
      <c r="C14" s="36">
        <f t="shared" ref="C14:L14" si="4">SUM(C15:C17)</f>
        <v>0</v>
      </c>
      <c r="D14" s="36">
        <f t="shared" si="4"/>
        <v>0</v>
      </c>
      <c r="E14" s="36">
        <f t="shared" si="4"/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  <c r="L14" s="36">
        <f t="shared" si="4"/>
        <v>0</v>
      </c>
    </row>
    <row r="15" spans="1:12" x14ac:dyDescent="0.25">
      <c r="A15" s="20" t="s">
        <v>68</v>
      </c>
      <c r="B15" s="4" t="s">
        <v>36</v>
      </c>
      <c r="C15" s="30">
        <v>0</v>
      </c>
      <c r="D15" s="30">
        <v>0</v>
      </c>
      <c r="E15" s="30">
        <f>Нефтепродукты!E15</f>
        <v>0</v>
      </c>
      <c r="F15" s="30">
        <f>ГазУТ!E15</f>
        <v>0</v>
      </c>
      <c r="G15" s="30">
        <f>ТвТопливоУТ!E15</f>
        <v>0</v>
      </c>
      <c r="H15" s="30">
        <v>0</v>
      </c>
      <c r="I15" s="30">
        <v>0</v>
      </c>
      <c r="J15" s="30">
        <f>ЭлектроэнергияУТ!E15</f>
        <v>0</v>
      </c>
      <c r="K15" s="30">
        <f>ТеплоУТ!E15</f>
        <v>0</v>
      </c>
      <c r="L15" s="31">
        <f t="shared" si="0"/>
        <v>0</v>
      </c>
    </row>
    <row r="16" spans="1:12" x14ac:dyDescent="0.25">
      <c r="A16" s="20" t="s">
        <v>37</v>
      </c>
      <c r="B16" s="4" t="s">
        <v>38</v>
      </c>
      <c r="C16" s="30">
        <v>0</v>
      </c>
      <c r="D16" s="30">
        <v>0</v>
      </c>
      <c r="E16" s="30">
        <f>Нефтепродукты!E16</f>
        <v>0</v>
      </c>
      <c r="F16" s="30">
        <f>ГазУТ!E16</f>
        <v>0</v>
      </c>
      <c r="G16" s="30">
        <f>ТвТопливоУТ!E16</f>
        <v>0</v>
      </c>
      <c r="H16" s="30">
        <v>0</v>
      </c>
      <c r="I16" s="30">
        <v>0</v>
      </c>
      <c r="J16" s="30">
        <f>ЭлектроэнергияУТ!E16</f>
        <v>0</v>
      </c>
      <c r="K16" s="30">
        <f>ТеплоУТ!E16</f>
        <v>0</v>
      </c>
      <c r="L16" s="31">
        <f t="shared" si="0"/>
        <v>0</v>
      </c>
    </row>
    <row r="17" spans="1:12" x14ac:dyDescent="0.25">
      <c r="A17" s="20" t="s">
        <v>39</v>
      </c>
      <c r="B17" s="4" t="s">
        <v>40</v>
      </c>
      <c r="C17" s="30">
        <v>0</v>
      </c>
      <c r="D17" s="30">
        <v>0</v>
      </c>
      <c r="E17" s="30">
        <f>Нефтепродукты!E17</f>
        <v>0</v>
      </c>
      <c r="F17" s="30">
        <f>ГазУТ!E17</f>
        <v>0</v>
      </c>
      <c r="G17" s="30">
        <f>ТвТопливоУТ!E17</f>
        <v>0</v>
      </c>
      <c r="H17" s="30">
        <v>0</v>
      </c>
      <c r="I17" s="30">
        <v>0</v>
      </c>
      <c r="J17" s="30">
        <f>ЭлектроэнергияУТ!E17</f>
        <v>0</v>
      </c>
      <c r="K17" s="30">
        <f>ТеплоУТ!E17</f>
        <v>0</v>
      </c>
      <c r="L17" s="31">
        <f t="shared" si="0"/>
        <v>0</v>
      </c>
    </row>
    <row r="18" spans="1:12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f>Нефтепродукты!E18</f>
        <v>0</v>
      </c>
      <c r="F18" s="32">
        <f>ГазУТ!E18</f>
        <v>0</v>
      </c>
      <c r="G18" s="32">
        <f>ТвТопливоУТ!E18</f>
        <v>0</v>
      </c>
      <c r="H18" s="32">
        <v>0</v>
      </c>
      <c r="I18" s="32">
        <v>0</v>
      </c>
      <c r="J18" s="32">
        <f>ЭлектроэнергияУТ!E18</f>
        <v>0</v>
      </c>
      <c r="K18" s="32">
        <f>ТеплоУТ!E18</f>
        <v>-6291.7240000000002</v>
      </c>
      <c r="L18" s="33">
        <f t="shared" si="0"/>
        <v>-6291.7240000000002</v>
      </c>
    </row>
    <row r="19" spans="1:12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f>Нефтепродукты!E19</f>
        <v>0</v>
      </c>
      <c r="F19" s="37">
        <f>ГазУТ!E19</f>
        <v>0</v>
      </c>
      <c r="G19" s="37">
        <f>ТвТопливоУТ!E19</f>
        <v>0</v>
      </c>
      <c r="H19" s="37">
        <v>0</v>
      </c>
      <c r="I19" s="37">
        <v>0</v>
      </c>
      <c r="J19" s="37">
        <f>ЭлектроэнергияУТ!E19</f>
        <v>0</v>
      </c>
      <c r="K19" s="37">
        <f>ТеплоУТ!E19</f>
        <v>-19631.546000000002</v>
      </c>
      <c r="L19" s="38">
        <f t="shared" si="0"/>
        <v>-19631.546000000002</v>
      </c>
    </row>
    <row r="20" spans="1:12" s="5" customFormat="1" x14ac:dyDescent="0.25">
      <c r="A20" s="14" t="s">
        <v>44</v>
      </c>
      <c r="B20" s="15" t="s">
        <v>45</v>
      </c>
      <c r="C20" s="32">
        <f>C21+C22+C26+C27+C32+C33+C34+C35</f>
        <v>0</v>
      </c>
      <c r="D20" s="32">
        <f t="shared" ref="D20:L20" si="5">D21+D22+D26+D27+D32+D33+D34+D35</f>
        <v>0</v>
      </c>
      <c r="E20" s="32">
        <f t="shared" si="5"/>
        <v>6304.29</v>
      </c>
      <c r="F20" s="32">
        <f t="shared" si="5"/>
        <v>4360.9659999999994</v>
      </c>
      <c r="G20" s="32">
        <f t="shared" si="5"/>
        <v>3.4580000000000002</v>
      </c>
      <c r="H20" s="32">
        <f t="shared" si="5"/>
        <v>0</v>
      </c>
      <c r="I20" s="32">
        <f t="shared" si="5"/>
        <v>0</v>
      </c>
      <c r="J20" s="32">
        <f t="shared" si="5"/>
        <v>8959.2338999999993</v>
      </c>
      <c r="K20" s="32">
        <f t="shared" si="5"/>
        <v>78743.70468000001</v>
      </c>
      <c r="L20" s="32">
        <f t="shared" si="5"/>
        <v>98371.652579999994</v>
      </c>
    </row>
    <row r="21" spans="1:12" s="5" customFormat="1" x14ac:dyDescent="0.25">
      <c r="A21" s="6" t="s">
        <v>50</v>
      </c>
      <c r="B21" s="4" t="s">
        <v>58</v>
      </c>
      <c r="C21" s="30">
        <v>0</v>
      </c>
      <c r="D21" s="30">
        <v>0</v>
      </c>
      <c r="E21" s="30">
        <f>Нефтепродукты!E21</f>
        <v>0</v>
      </c>
      <c r="F21" s="30">
        <f>ГазУТ!E21</f>
        <v>0</v>
      </c>
      <c r="G21" s="30">
        <f>ТвТопливоУТ!E21</f>
        <v>0</v>
      </c>
      <c r="H21" s="30">
        <v>0</v>
      </c>
      <c r="I21" s="30">
        <v>0</v>
      </c>
      <c r="J21" s="30">
        <f>ЭлектроэнергияУТ!E21</f>
        <v>0</v>
      </c>
      <c r="K21" s="30">
        <f>ТеплоУТ!E21</f>
        <v>0</v>
      </c>
      <c r="L21" s="31">
        <f t="shared" si="0"/>
        <v>0</v>
      </c>
    </row>
    <row r="22" spans="1:12" s="5" customFormat="1" x14ac:dyDescent="0.25">
      <c r="A22" s="6" t="s">
        <v>51</v>
      </c>
      <c r="B22" s="4" t="s">
        <v>46</v>
      </c>
      <c r="C22" s="30">
        <f>SUM(C23:C25)</f>
        <v>0</v>
      </c>
      <c r="D22" s="30">
        <f t="shared" ref="D22:L22" si="6">SUM(D23:D25)</f>
        <v>0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3492.6218999999996</v>
      </c>
      <c r="K22" s="30">
        <f t="shared" si="6"/>
        <v>27737.794880000001</v>
      </c>
      <c r="L22" s="30">
        <f t="shared" si="6"/>
        <v>31230.41678</v>
      </c>
    </row>
    <row r="23" spans="1:12" s="5" customFormat="1" x14ac:dyDescent="0.25">
      <c r="A23" s="44" t="s">
        <v>108</v>
      </c>
      <c r="B23" s="45" t="s">
        <v>66</v>
      </c>
      <c r="C23" s="30">
        <v>0</v>
      </c>
      <c r="D23" s="30">
        <v>0</v>
      </c>
      <c r="E23" s="30">
        <f>Нефтепродукты!E23</f>
        <v>0</v>
      </c>
      <c r="F23" s="30">
        <f>ГазУТ!E23</f>
        <v>0</v>
      </c>
      <c r="G23" s="30">
        <f>ТвТопливоУТ!E23</f>
        <v>0</v>
      </c>
      <c r="H23" s="30">
        <v>0</v>
      </c>
      <c r="I23" s="30">
        <v>0</v>
      </c>
      <c r="J23" s="30">
        <f>ЭлектроэнергияУТ!E23</f>
        <v>2374.9701</v>
      </c>
      <c r="K23" s="30">
        <f>ТеплоУТ!E23</f>
        <v>18330.270660000002</v>
      </c>
      <c r="L23" s="31">
        <f t="shared" si="0"/>
        <v>20705.240760000001</v>
      </c>
    </row>
    <row r="24" spans="1:12" s="5" customFormat="1" x14ac:dyDescent="0.25">
      <c r="A24" s="44" t="s">
        <v>109</v>
      </c>
      <c r="B24" s="45" t="s">
        <v>70</v>
      </c>
      <c r="C24" s="30">
        <v>0</v>
      </c>
      <c r="D24" s="30">
        <v>0</v>
      </c>
      <c r="E24" s="30">
        <f>Нефтепродукты!E24</f>
        <v>0</v>
      </c>
      <c r="F24" s="30">
        <f>ГазУТ!E24</f>
        <v>0</v>
      </c>
      <c r="G24" s="30">
        <f>ТвТопливоУТ!E24</f>
        <v>0</v>
      </c>
      <c r="H24" s="30">
        <v>0</v>
      </c>
      <c r="I24" s="30">
        <v>0</v>
      </c>
      <c r="J24" s="30">
        <f>ЭлектроэнергияУТ!E24</f>
        <v>776.70809999999994</v>
      </c>
      <c r="K24" s="30">
        <f>ТеплоУТ!E24</f>
        <v>3823.2253800000003</v>
      </c>
      <c r="L24" s="31">
        <f t="shared" si="0"/>
        <v>4599.9334800000006</v>
      </c>
    </row>
    <row r="25" spans="1:12" s="5" customFormat="1" x14ac:dyDescent="0.25">
      <c r="A25" s="44" t="s">
        <v>73</v>
      </c>
      <c r="B25" s="45" t="s">
        <v>71</v>
      </c>
      <c r="C25" s="30">
        <v>0</v>
      </c>
      <c r="D25" s="30">
        <v>0</v>
      </c>
      <c r="E25" s="30">
        <f>Нефтепродукты!E25</f>
        <v>0</v>
      </c>
      <c r="F25" s="30">
        <f>ГазУТ!E25</f>
        <v>0</v>
      </c>
      <c r="G25" s="30">
        <f>ТвТопливоУТ!E25</f>
        <v>0</v>
      </c>
      <c r="H25" s="30">
        <v>0</v>
      </c>
      <c r="I25" s="30">
        <v>0</v>
      </c>
      <c r="J25" s="30">
        <f>ЭлектроэнергияУТ!E25</f>
        <v>340.94369999999998</v>
      </c>
      <c r="K25" s="30">
        <f>ТеплоУТ!E25</f>
        <v>5584.2988400000004</v>
      </c>
      <c r="L25" s="31">
        <f t="shared" si="0"/>
        <v>5925.2425400000002</v>
      </c>
    </row>
    <row r="26" spans="1:12" s="5" customFormat="1" x14ac:dyDescent="0.25">
      <c r="A26" s="6" t="s">
        <v>3</v>
      </c>
      <c r="B26" s="4" t="s">
        <v>59</v>
      </c>
      <c r="C26" s="30">
        <v>0</v>
      </c>
      <c r="D26" s="30">
        <v>0</v>
      </c>
      <c r="E26" s="30">
        <f>Нефтепродукты!E26</f>
        <v>0</v>
      </c>
      <c r="F26" s="30">
        <f>ГазУТ!E26</f>
        <v>0</v>
      </c>
      <c r="G26" s="30">
        <f>ТвТопливоУТ!E26</f>
        <v>0</v>
      </c>
      <c r="H26" s="30">
        <v>0</v>
      </c>
      <c r="I26" s="30">
        <v>0</v>
      </c>
      <c r="J26" s="30">
        <f>ЭлектроэнергияУТ!E26</f>
        <v>0</v>
      </c>
      <c r="K26" s="30">
        <f>ТеплоУТ!E26</f>
        <v>0</v>
      </c>
      <c r="L26" s="31">
        <f t="shared" si="0"/>
        <v>0</v>
      </c>
    </row>
    <row r="27" spans="1:12" s="5" customFormat="1" x14ac:dyDescent="0.25">
      <c r="A27" s="6" t="s">
        <v>47</v>
      </c>
      <c r="B27" s="4" t="s">
        <v>48</v>
      </c>
      <c r="C27" s="30">
        <f t="shared" ref="C27:L27" si="7">SUM(C28:C31)</f>
        <v>0</v>
      </c>
      <c r="D27" s="30">
        <f t="shared" si="7"/>
        <v>0</v>
      </c>
      <c r="E27" s="30">
        <f t="shared" si="7"/>
        <v>4824.5429999999997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4824.5429999999997</v>
      </c>
    </row>
    <row r="28" spans="1:12" s="5" customFormat="1" x14ac:dyDescent="0.25">
      <c r="A28" s="20" t="s">
        <v>53</v>
      </c>
      <c r="B28" s="4" t="s">
        <v>60</v>
      </c>
      <c r="C28" s="30">
        <v>0</v>
      </c>
      <c r="D28" s="30">
        <v>0</v>
      </c>
      <c r="E28" s="30">
        <f>Нефтепродукты!E28</f>
        <v>0</v>
      </c>
      <c r="F28" s="30">
        <f>ГазУТ!E28</f>
        <v>0</v>
      </c>
      <c r="G28" s="30">
        <f>ТвТопливоУТ!E28</f>
        <v>0</v>
      </c>
      <c r="H28" s="30">
        <v>0</v>
      </c>
      <c r="I28" s="30">
        <v>0</v>
      </c>
      <c r="J28" s="30">
        <f>ЭлектроэнергияУТ!E28</f>
        <v>0</v>
      </c>
      <c r="K28" s="30">
        <f>ТеплоУТ!E28</f>
        <v>0</v>
      </c>
      <c r="L28" s="31">
        <f t="shared" si="0"/>
        <v>0</v>
      </c>
    </row>
    <row r="29" spans="1:12" s="5" customFormat="1" x14ac:dyDescent="0.25">
      <c r="A29" s="20" t="s">
        <v>52</v>
      </c>
      <c r="B29" s="4" t="s">
        <v>61</v>
      </c>
      <c r="C29" s="30">
        <v>0</v>
      </c>
      <c r="D29" s="30">
        <v>0</v>
      </c>
      <c r="E29" s="30">
        <f>Нефтепродукты!E29</f>
        <v>0</v>
      </c>
      <c r="F29" s="30">
        <f>ГазУТ!E29</f>
        <v>0</v>
      </c>
      <c r="G29" s="30">
        <f>ТвТопливоУТ!E29</f>
        <v>0</v>
      </c>
      <c r="H29" s="30">
        <v>0</v>
      </c>
      <c r="I29" s="30">
        <v>0</v>
      </c>
      <c r="J29" s="30">
        <f>ЭлектроэнергияУТ!E29</f>
        <v>0</v>
      </c>
      <c r="K29" s="30">
        <f>ТеплоУТ!E29</f>
        <v>0</v>
      </c>
      <c r="L29" s="31">
        <f t="shared" si="0"/>
        <v>0</v>
      </c>
    </row>
    <row r="30" spans="1:12" s="5" customFormat="1" x14ac:dyDescent="0.25">
      <c r="A30" s="20" t="s">
        <v>54</v>
      </c>
      <c r="B30" s="4" t="s">
        <v>62</v>
      </c>
      <c r="C30" s="30">
        <v>0</v>
      </c>
      <c r="D30" s="30">
        <v>0</v>
      </c>
      <c r="E30" s="30">
        <f>Нефтепродукты!E30</f>
        <v>4824.5429999999997</v>
      </c>
      <c r="F30" s="30">
        <f>ГазУТ!E30</f>
        <v>0</v>
      </c>
      <c r="G30" s="30">
        <f>ТвТопливоУТ!E30</f>
        <v>0</v>
      </c>
      <c r="H30" s="30">
        <v>0</v>
      </c>
      <c r="I30" s="30">
        <v>0</v>
      </c>
      <c r="J30" s="30">
        <f>ЭлектроэнергияУТ!E30</f>
        <v>0</v>
      </c>
      <c r="K30" s="30">
        <f>ТеплоУТ!E30</f>
        <v>0</v>
      </c>
      <c r="L30" s="31">
        <f t="shared" si="0"/>
        <v>4824.5429999999997</v>
      </c>
    </row>
    <row r="31" spans="1:12" s="5" customFormat="1" x14ac:dyDescent="0.25">
      <c r="A31" s="20" t="s">
        <v>55</v>
      </c>
      <c r="B31" s="4" t="s">
        <v>63</v>
      </c>
      <c r="C31" s="30">
        <v>0</v>
      </c>
      <c r="D31" s="30">
        <v>0</v>
      </c>
      <c r="E31" s="30">
        <f>Нефтепродукты!E31</f>
        <v>0</v>
      </c>
      <c r="F31" s="30">
        <f>ГазУТ!E31</f>
        <v>0</v>
      </c>
      <c r="G31" s="30">
        <f>ТвТопливоУТ!E31</f>
        <v>0</v>
      </c>
      <c r="H31" s="30">
        <v>0</v>
      </c>
      <c r="I31" s="30">
        <v>0</v>
      </c>
      <c r="J31" s="30">
        <f>ЭлектроэнергияУТ!E31</f>
        <v>0</v>
      </c>
      <c r="K31" s="30">
        <f>ТеплоУТ!E31</f>
        <v>0</v>
      </c>
      <c r="L31" s="31">
        <f t="shared" si="0"/>
        <v>0</v>
      </c>
    </row>
    <row r="32" spans="1:12" s="5" customFormat="1" x14ac:dyDescent="0.25">
      <c r="A32" s="6" t="s">
        <v>56</v>
      </c>
      <c r="B32" s="4" t="s">
        <v>64</v>
      </c>
      <c r="C32" s="30">
        <v>0</v>
      </c>
      <c r="D32" s="30">
        <v>0</v>
      </c>
      <c r="E32" s="30">
        <f>Нефтепродукты!E32</f>
        <v>0</v>
      </c>
      <c r="F32" s="30">
        <f>ГазУТ!E32</f>
        <v>0</v>
      </c>
      <c r="G32" s="30">
        <f>ТвТопливоУТ!E32</f>
        <v>0</v>
      </c>
      <c r="H32" s="30">
        <v>0</v>
      </c>
      <c r="I32" s="30">
        <v>0</v>
      </c>
      <c r="J32" s="30">
        <f>ЭлектроэнергияУТ!E32</f>
        <v>820.10249999999996</v>
      </c>
      <c r="K32" s="30">
        <f>ТеплоУТ!E32</f>
        <v>7611.5149000000001</v>
      </c>
      <c r="L32" s="31">
        <f t="shared" si="0"/>
        <v>8431.6173999999992</v>
      </c>
    </row>
    <row r="33" spans="1:12" s="5" customFormat="1" x14ac:dyDescent="0.25">
      <c r="A33" s="6" t="s">
        <v>1</v>
      </c>
      <c r="B33" s="4" t="s">
        <v>49</v>
      </c>
      <c r="C33" s="30">
        <v>0</v>
      </c>
      <c r="D33" s="30">
        <v>0</v>
      </c>
      <c r="E33" s="30">
        <f>Нефтепродукты!E33</f>
        <v>1432.3330000000001</v>
      </c>
      <c r="F33" s="30">
        <f>ГазУТ!E33</f>
        <v>4360.9659999999994</v>
      </c>
      <c r="G33" s="30">
        <f>ТвТопливоУТ!E33</f>
        <v>3.4580000000000002</v>
      </c>
      <c r="H33" s="30">
        <v>0</v>
      </c>
      <c r="I33" s="30">
        <v>0</v>
      </c>
      <c r="J33" s="30">
        <f>ЭлектроэнергияУТ!E33</f>
        <v>4646.5095000000001</v>
      </c>
      <c r="K33" s="30">
        <f>ТеплоУТ!E33</f>
        <v>39925.848000000005</v>
      </c>
      <c r="L33" s="31">
        <f t="shared" si="0"/>
        <v>50369.114500000003</v>
      </c>
    </row>
    <row r="34" spans="1:12" s="5" customFormat="1" x14ac:dyDescent="0.25">
      <c r="A34" s="6" t="s">
        <v>110</v>
      </c>
      <c r="B34" s="4" t="s">
        <v>65</v>
      </c>
      <c r="C34" s="30">
        <v>0</v>
      </c>
      <c r="D34" s="30">
        <v>0</v>
      </c>
      <c r="E34" s="30">
        <f>Нефтепродукты!E34</f>
        <v>47.414000000000001</v>
      </c>
      <c r="F34" s="30">
        <f>ГазУТ!E34</f>
        <v>0</v>
      </c>
      <c r="G34" s="30">
        <f>ТвТопливоУТ!E34</f>
        <v>0</v>
      </c>
      <c r="H34" s="30">
        <v>0</v>
      </c>
      <c r="I34" s="30">
        <v>0</v>
      </c>
      <c r="J34" s="30">
        <f>ЭлектроэнергияУТ!E34</f>
        <v>0</v>
      </c>
      <c r="K34" s="30">
        <f>ТеплоУТ!E34</f>
        <v>3468.5469000000003</v>
      </c>
      <c r="L34" s="31">
        <f t="shared" si="0"/>
        <v>3515.9609000000005</v>
      </c>
    </row>
    <row r="35" spans="1:12" s="28" customFormat="1" ht="30" x14ac:dyDescent="0.25">
      <c r="A35" s="27" t="s">
        <v>69</v>
      </c>
      <c r="B35" s="26" t="s">
        <v>111</v>
      </c>
      <c r="C35" s="33">
        <v>0</v>
      </c>
      <c r="D35" s="33">
        <v>0</v>
      </c>
      <c r="E35" s="33">
        <f>Нефтепродукты!E35</f>
        <v>0</v>
      </c>
      <c r="F35" s="33">
        <f>ГазУТ!E35</f>
        <v>0</v>
      </c>
      <c r="G35" s="33">
        <f>ТвТопливоУТ!E35</f>
        <v>0</v>
      </c>
      <c r="H35" s="33">
        <v>0</v>
      </c>
      <c r="I35" s="33">
        <v>0</v>
      </c>
      <c r="J35" s="33">
        <f>ЭлектроэнергияУТ!E35</f>
        <v>0</v>
      </c>
      <c r="K35" s="33">
        <f>ТеплоУТ!E35</f>
        <v>0</v>
      </c>
      <c r="L35" s="33">
        <f t="shared" si="0"/>
        <v>0</v>
      </c>
    </row>
    <row r="37" spans="1:12" x14ac:dyDescent="0.25">
      <c r="F37" s="8"/>
    </row>
    <row r="39" spans="1:12" x14ac:dyDescent="0.25">
      <c r="A39" s="3"/>
    </row>
    <row r="40" spans="1:12" x14ac:dyDescent="0.25">
      <c r="A40" s="3"/>
    </row>
    <row r="41" spans="1:12" x14ac:dyDescent="0.25">
      <c r="A41" s="3"/>
    </row>
    <row r="42" spans="1:12" x14ac:dyDescent="0.25">
      <c r="A42" s="3"/>
    </row>
    <row r="43" spans="1:12" s="4" customFormat="1" x14ac:dyDescent="0.25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4" customFormat="1" x14ac:dyDescent="0.25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4" customFormat="1" x14ac:dyDescent="0.25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4" customFormat="1" x14ac:dyDescent="0.25">
      <c r="A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4" customFormat="1" x14ac:dyDescent="0.25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4" customFormat="1" x14ac:dyDescent="0.25">
      <c r="A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4" customFormat="1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4" customFormat="1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4" customFormat="1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4" customFormat="1" x14ac:dyDescent="0.25">
      <c r="A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4" customFormat="1" x14ac:dyDescent="0.25">
      <c r="A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4" customFormat="1" x14ac:dyDescent="0.25">
      <c r="A54" s="3"/>
      <c r="C54" s="3"/>
      <c r="D54" s="3"/>
      <c r="E54" s="3"/>
      <c r="F54" s="3"/>
      <c r="G54" s="3"/>
      <c r="H54" s="3"/>
      <c r="I54" s="3"/>
      <c r="J54" s="3"/>
      <c r="K54" s="3"/>
      <c r="L54" s="3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5330-9AE5-47D3-B003-CECF61E6CFA8}">
  <dimension ref="A1:L54"/>
  <sheetViews>
    <sheetView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50.7109375" style="7" customWidth="1"/>
    <col min="2" max="2" width="8.7109375" style="4" customWidth="1"/>
    <col min="3" max="12" width="12.7109375" style="3" customWidth="1"/>
    <col min="13" max="16384" width="9.140625" style="3"/>
  </cols>
  <sheetData>
    <row r="1" spans="1:12" s="1" customFormat="1" ht="50.1" customHeight="1" x14ac:dyDescent="0.25">
      <c r="A1" s="9" t="s">
        <v>96</v>
      </c>
      <c r="B1" s="10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11" t="s">
        <v>13</v>
      </c>
      <c r="L1" s="9" t="s">
        <v>14</v>
      </c>
    </row>
    <row r="2" spans="1:12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13" t="s">
        <v>24</v>
      </c>
    </row>
    <row r="3" spans="1:12" x14ac:dyDescent="0.25">
      <c r="A3" s="7" t="s">
        <v>25</v>
      </c>
      <c r="B3" s="4" t="s">
        <v>15</v>
      </c>
      <c r="C3" s="30">
        <v>0</v>
      </c>
      <c r="D3" s="30">
        <v>0</v>
      </c>
      <c r="E3" s="30">
        <f>Нефтепродукты!F3</f>
        <v>0</v>
      </c>
      <c r="F3" s="30">
        <f>ГазУТ!F3</f>
        <v>0</v>
      </c>
      <c r="G3" s="30">
        <f>ТвТопливоУТ!F3</f>
        <v>0</v>
      </c>
      <c r="H3" s="30">
        <v>0</v>
      </c>
      <c r="I3" s="30">
        <v>0</v>
      </c>
      <c r="J3" s="30">
        <f>ЭлектроэнергияУТ!F3</f>
        <v>0</v>
      </c>
      <c r="K3" s="30">
        <f>ТеплоУТ!F3</f>
        <v>0</v>
      </c>
      <c r="L3" s="31">
        <f t="shared" ref="L3:L35" si="0">SUM(C3:K3)</f>
        <v>0</v>
      </c>
    </row>
    <row r="4" spans="1:12" x14ac:dyDescent="0.25">
      <c r="A4" s="7" t="s">
        <v>26</v>
      </c>
      <c r="B4" s="4" t="s">
        <v>16</v>
      </c>
      <c r="C4" s="30">
        <v>0</v>
      </c>
      <c r="D4" s="30">
        <v>0</v>
      </c>
      <c r="E4" s="30">
        <f>Нефтепродукты!F4</f>
        <v>6381.7609999999995</v>
      </c>
      <c r="F4" s="30">
        <f>ГазУТ!F4</f>
        <v>114477.954</v>
      </c>
      <c r="G4" s="30">
        <f>ТвТопливоУТ!F4</f>
        <v>179.17760000000001</v>
      </c>
      <c r="H4" s="30">
        <v>0</v>
      </c>
      <c r="I4" s="30">
        <v>0</v>
      </c>
      <c r="J4" s="30">
        <f>ЭлектроэнергияУТ!F4</f>
        <v>13400.788500000001</v>
      </c>
      <c r="K4" s="30">
        <f>ТеплоУТ!F4</f>
        <v>0</v>
      </c>
      <c r="L4" s="31">
        <f t="shared" si="0"/>
        <v>134439.68109999999</v>
      </c>
    </row>
    <row r="5" spans="1:12" x14ac:dyDescent="0.25">
      <c r="A5" s="7" t="s">
        <v>27</v>
      </c>
      <c r="B5" s="4" t="s">
        <v>17</v>
      </c>
      <c r="C5" s="30">
        <v>0</v>
      </c>
      <c r="D5" s="30">
        <v>0</v>
      </c>
      <c r="E5" s="30">
        <f>Нефтепродукты!F5</f>
        <v>0</v>
      </c>
      <c r="F5" s="30">
        <f>ГазУТ!F5</f>
        <v>0</v>
      </c>
      <c r="G5" s="30">
        <f>ТвТопливоУТ!F5</f>
        <v>0</v>
      </c>
      <c r="H5" s="30">
        <v>0</v>
      </c>
      <c r="I5" s="30">
        <v>0</v>
      </c>
      <c r="J5" s="30">
        <f>ЭлектроэнергияУТ!F5</f>
        <v>0</v>
      </c>
      <c r="K5" s="30">
        <f>ТеплоУТ!F5</f>
        <v>0</v>
      </c>
      <c r="L5" s="31">
        <f t="shared" si="0"/>
        <v>0</v>
      </c>
    </row>
    <row r="6" spans="1:12" x14ac:dyDescent="0.25">
      <c r="A6" s="7" t="s">
        <v>2</v>
      </c>
      <c r="B6" s="4" t="s">
        <v>18</v>
      </c>
      <c r="C6" s="30">
        <v>0</v>
      </c>
      <c r="D6" s="30">
        <v>0</v>
      </c>
      <c r="E6" s="30">
        <f>Нефтепродукты!F6</f>
        <v>-11.76</v>
      </c>
      <c r="F6" s="30">
        <f>ГазУТ!F6</f>
        <v>0</v>
      </c>
      <c r="G6" s="30">
        <f>ТвТопливоУТ!F6</f>
        <v>0</v>
      </c>
      <c r="H6" s="30">
        <v>0</v>
      </c>
      <c r="I6" s="30">
        <v>0</v>
      </c>
      <c r="J6" s="30">
        <f>ЭлектроэнергияУТ!F6</f>
        <v>0</v>
      </c>
      <c r="K6" s="30">
        <f>ТеплоУТ!F6</f>
        <v>0</v>
      </c>
      <c r="L6" s="31">
        <f t="shared" si="0"/>
        <v>-11.76</v>
      </c>
    </row>
    <row r="7" spans="1:12" s="5" customFormat="1" x14ac:dyDescent="0.25">
      <c r="A7" s="14" t="s">
        <v>28</v>
      </c>
      <c r="B7" s="15" t="s">
        <v>19</v>
      </c>
      <c r="C7" s="32">
        <f t="shared" ref="C7:L7" si="1">SUM(C3:C6)</f>
        <v>0</v>
      </c>
      <c r="D7" s="32">
        <f t="shared" si="1"/>
        <v>0</v>
      </c>
      <c r="E7" s="32">
        <f t="shared" si="1"/>
        <v>6370.0009999999993</v>
      </c>
      <c r="F7" s="32">
        <f t="shared" si="1"/>
        <v>114477.954</v>
      </c>
      <c r="G7" s="32">
        <f t="shared" si="1"/>
        <v>179.17760000000001</v>
      </c>
      <c r="H7" s="32">
        <f t="shared" si="1"/>
        <v>0</v>
      </c>
      <c r="I7" s="32">
        <f t="shared" si="1"/>
        <v>0</v>
      </c>
      <c r="J7" s="32">
        <f t="shared" si="1"/>
        <v>13400.788500000001</v>
      </c>
      <c r="K7" s="32">
        <f t="shared" si="1"/>
        <v>0</v>
      </c>
      <c r="L7" s="32">
        <f t="shared" si="1"/>
        <v>134427.92109999998</v>
      </c>
    </row>
    <row r="8" spans="1:12" x14ac:dyDescent="0.25">
      <c r="A8" s="7" t="s">
        <v>0</v>
      </c>
      <c r="B8" s="4" t="s">
        <v>20</v>
      </c>
      <c r="C8" s="41">
        <f>ROUND(C7+C9+C10+C14+C18+C19-C20,1)</f>
        <v>0</v>
      </c>
      <c r="D8" s="41">
        <f t="shared" ref="D8:L8" si="2">ROUND(D7+D9+D10+D14+D18+D19-D20,1)</f>
        <v>0</v>
      </c>
      <c r="E8" s="41">
        <f t="shared" si="2"/>
        <v>0</v>
      </c>
      <c r="F8" s="41">
        <f t="shared" si="2"/>
        <v>4304.3999999999996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0</v>
      </c>
      <c r="L8" s="41">
        <f t="shared" si="2"/>
        <v>4304.3999999999996</v>
      </c>
    </row>
    <row r="9" spans="1:12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f>Нефтепродукты!F9</f>
        <v>0</v>
      </c>
      <c r="F9" s="34">
        <f>ГазУТ!F9</f>
        <v>0</v>
      </c>
      <c r="G9" s="34">
        <f>ТвТопливоУТ!F9</f>
        <v>0</v>
      </c>
      <c r="H9" s="34">
        <v>0</v>
      </c>
      <c r="I9" s="34">
        <v>0</v>
      </c>
      <c r="J9" s="34">
        <f>ЭлектроэнергияУТ!F9</f>
        <v>0</v>
      </c>
      <c r="K9" s="34">
        <f>ТеплоУТ!F9</f>
        <v>0</v>
      </c>
      <c r="L9" s="35">
        <f t="shared" si="0"/>
        <v>0</v>
      </c>
    </row>
    <row r="10" spans="1:12" x14ac:dyDescent="0.25">
      <c r="A10" s="18" t="s">
        <v>57</v>
      </c>
      <c r="B10" s="19" t="s">
        <v>22</v>
      </c>
      <c r="C10" s="36">
        <f t="shared" ref="C10:L10" si="3">SUM(C11:C13)</f>
        <v>0</v>
      </c>
      <c r="D10" s="36">
        <f t="shared" si="3"/>
        <v>0</v>
      </c>
      <c r="E10" s="36">
        <f t="shared" si="3"/>
        <v>0</v>
      </c>
      <c r="F10" s="36">
        <f t="shared" si="3"/>
        <v>-105810.26</v>
      </c>
      <c r="G10" s="36">
        <f t="shared" si="3"/>
        <v>-176.3048</v>
      </c>
      <c r="H10" s="36">
        <f t="shared" si="3"/>
        <v>0</v>
      </c>
      <c r="I10" s="36">
        <f t="shared" si="3"/>
        <v>0</v>
      </c>
      <c r="J10" s="36">
        <f t="shared" si="3"/>
        <v>-4381.26</v>
      </c>
      <c r="K10" s="36">
        <f t="shared" si="3"/>
        <v>105070.52770000001</v>
      </c>
      <c r="L10" s="36">
        <f t="shared" si="3"/>
        <v>-5297.2970999999816</v>
      </c>
    </row>
    <row r="11" spans="1:12" x14ac:dyDescent="0.25">
      <c r="A11" s="20" t="s">
        <v>30</v>
      </c>
      <c r="B11" s="4" t="s">
        <v>31</v>
      </c>
      <c r="C11" s="30">
        <v>0</v>
      </c>
      <c r="D11" s="30">
        <v>0</v>
      </c>
      <c r="E11" s="30">
        <f>Нефтепродукты!F11</f>
        <v>0</v>
      </c>
      <c r="F11" s="30">
        <f>ГазУТ!F11</f>
        <v>0</v>
      </c>
      <c r="G11" s="30">
        <f>ТвТопливоУТ!F11</f>
        <v>0</v>
      </c>
      <c r="H11" s="30">
        <v>0</v>
      </c>
      <c r="I11" s="30">
        <v>0</v>
      </c>
      <c r="J11" s="30">
        <f>ЭлектроэнергияУТ!F11</f>
        <v>0</v>
      </c>
      <c r="K11" s="30">
        <f>ТеплоУТ!F11</f>
        <v>0</v>
      </c>
      <c r="L11" s="31">
        <f t="shared" si="0"/>
        <v>0</v>
      </c>
    </row>
    <row r="12" spans="1:12" x14ac:dyDescent="0.25">
      <c r="A12" s="20" t="s">
        <v>32</v>
      </c>
      <c r="B12" s="4" t="s">
        <v>33</v>
      </c>
      <c r="C12" s="30">
        <v>0</v>
      </c>
      <c r="D12" s="30">
        <v>0</v>
      </c>
      <c r="E12" s="30">
        <f>Нефтепродукты!F12</f>
        <v>0</v>
      </c>
      <c r="F12" s="30">
        <f>ГазУТ!F12</f>
        <v>-105810.26</v>
      </c>
      <c r="G12" s="30">
        <f>ТвТопливоУТ!F12</f>
        <v>-176.3048</v>
      </c>
      <c r="H12" s="30">
        <v>0</v>
      </c>
      <c r="I12" s="30">
        <v>0</v>
      </c>
      <c r="J12" s="30">
        <f>ЭлектроэнергияУТ!F12</f>
        <v>-4381.26</v>
      </c>
      <c r="K12" s="30">
        <f>ТеплоУТ!F12</f>
        <v>105070.52770000001</v>
      </c>
      <c r="L12" s="31">
        <f t="shared" si="0"/>
        <v>-5297.2970999999816</v>
      </c>
    </row>
    <row r="13" spans="1:12" x14ac:dyDescent="0.25">
      <c r="A13" s="20" t="s">
        <v>34</v>
      </c>
      <c r="B13" s="4" t="s">
        <v>35</v>
      </c>
      <c r="C13" s="30">
        <v>0</v>
      </c>
      <c r="D13" s="30">
        <v>0</v>
      </c>
      <c r="E13" s="30">
        <f>Нефтепродукты!F13</f>
        <v>0</v>
      </c>
      <c r="F13" s="30">
        <f>ГазУТ!F13</f>
        <v>0</v>
      </c>
      <c r="G13" s="30">
        <f>ТвТопливоУТ!F13</f>
        <v>0</v>
      </c>
      <c r="H13" s="30">
        <v>0</v>
      </c>
      <c r="I13" s="30">
        <v>0</v>
      </c>
      <c r="J13" s="30">
        <f>ЭлектроэнергияУТ!F13</f>
        <v>0</v>
      </c>
      <c r="K13" s="30">
        <f>ТеплоУТ!F13</f>
        <v>0</v>
      </c>
      <c r="L13" s="31">
        <f t="shared" si="0"/>
        <v>0</v>
      </c>
    </row>
    <row r="14" spans="1:12" x14ac:dyDescent="0.25">
      <c r="A14" s="18" t="s">
        <v>67</v>
      </c>
      <c r="B14" s="19" t="s">
        <v>23</v>
      </c>
      <c r="C14" s="36">
        <f t="shared" ref="C14:L14" si="4">SUM(C15:C17)</f>
        <v>0</v>
      </c>
      <c r="D14" s="36">
        <f t="shared" si="4"/>
        <v>0</v>
      </c>
      <c r="E14" s="36">
        <f t="shared" si="4"/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  <c r="L14" s="36">
        <f t="shared" si="4"/>
        <v>0</v>
      </c>
    </row>
    <row r="15" spans="1:12" x14ac:dyDescent="0.25">
      <c r="A15" s="20" t="s">
        <v>68</v>
      </c>
      <c r="B15" s="4" t="s">
        <v>36</v>
      </c>
      <c r="C15" s="30">
        <v>0</v>
      </c>
      <c r="D15" s="30">
        <v>0</v>
      </c>
      <c r="E15" s="30">
        <f>Нефтепродукты!F15</f>
        <v>0</v>
      </c>
      <c r="F15" s="30">
        <f>ГазУТ!F15</f>
        <v>0</v>
      </c>
      <c r="G15" s="30">
        <f>ТвТопливоУТ!F15</f>
        <v>0</v>
      </c>
      <c r="H15" s="30">
        <v>0</v>
      </c>
      <c r="I15" s="30">
        <v>0</v>
      </c>
      <c r="J15" s="30">
        <f>ЭлектроэнергияУТ!F15</f>
        <v>0</v>
      </c>
      <c r="K15" s="30">
        <f>ТеплоУТ!F15</f>
        <v>0</v>
      </c>
      <c r="L15" s="31">
        <f t="shared" si="0"/>
        <v>0</v>
      </c>
    </row>
    <row r="16" spans="1:12" x14ac:dyDescent="0.25">
      <c r="A16" s="20" t="s">
        <v>37</v>
      </c>
      <c r="B16" s="4" t="s">
        <v>38</v>
      </c>
      <c r="C16" s="30">
        <v>0</v>
      </c>
      <c r="D16" s="30">
        <v>0</v>
      </c>
      <c r="E16" s="30">
        <f>Нефтепродукты!F16</f>
        <v>0</v>
      </c>
      <c r="F16" s="30">
        <f>ГазУТ!F16</f>
        <v>0</v>
      </c>
      <c r="G16" s="30">
        <f>ТвТопливоУТ!F16</f>
        <v>0</v>
      </c>
      <c r="H16" s="30">
        <v>0</v>
      </c>
      <c r="I16" s="30">
        <v>0</v>
      </c>
      <c r="J16" s="30">
        <f>ЭлектроэнергияУТ!F16</f>
        <v>0</v>
      </c>
      <c r="K16" s="30">
        <f>ТеплоУТ!F16</f>
        <v>0</v>
      </c>
      <c r="L16" s="31">
        <f t="shared" si="0"/>
        <v>0</v>
      </c>
    </row>
    <row r="17" spans="1:12" x14ac:dyDescent="0.25">
      <c r="A17" s="20" t="s">
        <v>39</v>
      </c>
      <c r="B17" s="4" t="s">
        <v>40</v>
      </c>
      <c r="C17" s="30">
        <v>0</v>
      </c>
      <c r="D17" s="30">
        <v>0</v>
      </c>
      <c r="E17" s="30">
        <f>Нефтепродукты!F17</f>
        <v>0</v>
      </c>
      <c r="F17" s="30">
        <f>ГазУТ!F17</f>
        <v>0</v>
      </c>
      <c r="G17" s="30">
        <f>ТвТопливоУТ!F17</f>
        <v>0</v>
      </c>
      <c r="H17" s="30">
        <v>0</v>
      </c>
      <c r="I17" s="30">
        <v>0</v>
      </c>
      <c r="J17" s="30">
        <f>ЭлектроэнергияУТ!F17</f>
        <v>0</v>
      </c>
      <c r="K17" s="30">
        <f>ТеплоУТ!F17</f>
        <v>0</v>
      </c>
      <c r="L17" s="31">
        <f t="shared" si="0"/>
        <v>0</v>
      </c>
    </row>
    <row r="18" spans="1:12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f>Нефтепродукты!F18</f>
        <v>0</v>
      </c>
      <c r="F18" s="32">
        <f>ГазУТ!F18</f>
        <v>0</v>
      </c>
      <c r="G18" s="32">
        <f>ТвТопливоУТ!F18</f>
        <v>0</v>
      </c>
      <c r="H18" s="32">
        <v>0</v>
      </c>
      <c r="I18" s="32">
        <v>0</v>
      </c>
      <c r="J18" s="32">
        <f>ЭлектроэнергияУТ!F18</f>
        <v>0</v>
      </c>
      <c r="K18" s="32">
        <f>ТеплоУТ!F18</f>
        <v>-6291.7240000000002</v>
      </c>
      <c r="L18" s="33">
        <f t="shared" si="0"/>
        <v>-6291.7240000000002</v>
      </c>
    </row>
    <row r="19" spans="1:12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f>Нефтепродукты!F19</f>
        <v>0</v>
      </c>
      <c r="F19" s="37">
        <f>ГазУТ!F19</f>
        <v>0</v>
      </c>
      <c r="G19" s="37">
        <f>ТвТопливоУТ!F19</f>
        <v>0</v>
      </c>
      <c r="H19" s="37">
        <v>0</v>
      </c>
      <c r="I19" s="37">
        <v>0</v>
      </c>
      <c r="J19" s="37">
        <f>ЭлектроэнергияУТ!F19</f>
        <v>0</v>
      </c>
      <c r="K19" s="37">
        <f>ТеплоУТ!F19</f>
        <v>-19631.546000000002</v>
      </c>
      <c r="L19" s="38">
        <f t="shared" si="0"/>
        <v>-19631.546000000002</v>
      </c>
    </row>
    <row r="20" spans="1:12" s="5" customFormat="1" x14ac:dyDescent="0.25">
      <c r="A20" s="14" t="s">
        <v>44</v>
      </c>
      <c r="B20" s="15" t="s">
        <v>45</v>
      </c>
      <c r="C20" s="32">
        <f>C21+C22+C26+C27+C32+C33+C34+C35</f>
        <v>0</v>
      </c>
      <c r="D20" s="32">
        <f t="shared" ref="D20:L20" si="5">D21+D22+D26+D27+D32+D33+D34+D35</f>
        <v>0</v>
      </c>
      <c r="E20" s="32">
        <f t="shared" si="5"/>
        <v>6370.0010000000002</v>
      </c>
      <c r="F20" s="32">
        <f t="shared" si="5"/>
        <v>4363.2739999999994</v>
      </c>
      <c r="G20" s="32">
        <f t="shared" si="5"/>
        <v>2.8728000000000002</v>
      </c>
      <c r="H20" s="32">
        <f t="shared" si="5"/>
        <v>0</v>
      </c>
      <c r="I20" s="32">
        <f t="shared" si="5"/>
        <v>0</v>
      </c>
      <c r="J20" s="32">
        <f t="shared" si="5"/>
        <v>9019.5285000000003</v>
      </c>
      <c r="K20" s="32">
        <f t="shared" si="5"/>
        <v>79147.257700000002</v>
      </c>
      <c r="L20" s="32">
        <f t="shared" si="5"/>
        <v>98902.933999999994</v>
      </c>
    </row>
    <row r="21" spans="1:12" s="5" customFormat="1" x14ac:dyDescent="0.25">
      <c r="A21" s="6" t="s">
        <v>50</v>
      </c>
      <c r="B21" s="4" t="s">
        <v>58</v>
      </c>
      <c r="C21" s="30">
        <v>0</v>
      </c>
      <c r="D21" s="30">
        <v>0</v>
      </c>
      <c r="E21" s="30">
        <f>Нефтепродукты!F21</f>
        <v>0</v>
      </c>
      <c r="F21" s="30">
        <f>ГазУТ!F21</f>
        <v>0</v>
      </c>
      <c r="G21" s="30">
        <f>ТвТопливоУТ!F21</f>
        <v>0</v>
      </c>
      <c r="H21" s="30">
        <v>0</v>
      </c>
      <c r="I21" s="30">
        <v>0</v>
      </c>
      <c r="J21" s="30">
        <f>ЭлектроэнергияУТ!F21</f>
        <v>0</v>
      </c>
      <c r="K21" s="30">
        <f>ТеплоУТ!F21</f>
        <v>0</v>
      </c>
      <c r="L21" s="31">
        <f t="shared" si="0"/>
        <v>0</v>
      </c>
    </row>
    <row r="22" spans="1:12" s="5" customFormat="1" x14ac:dyDescent="0.25">
      <c r="A22" s="6" t="s">
        <v>51</v>
      </c>
      <c r="B22" s="4" t="s">
        <v>46</v>
      </c>
      <c r="C22" s="30">
        <f>SUM(C23:C25)</f>
        <v>0</v>
      </c>
      <c r="D22" s="30">
        <f t="shared" ref="D22:L22" si="6">SUM(D23:D25)</f>
        <v>0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3531.0470999999998</v>
      </c>
      <c r="K22" s="30">
        <f t="shared" si="6"/>
        <v>27806.522380000002</v>
      </c>
      <c r="L22" s="30">
        <f t="shared" si="6"/>
        <v>31337.569480000002</v>
      </c>
    </row>
    <row r="23" spans="1:12" s="5" customFormat="1" x14ac:dyDescent="0.25">
      <c r="A23" s="44" t="s">
        <v>108</v>
      </c>
      <c r="B23" s="45" t="s">
        <v>66</v>
      </c>
      <c r="C23" s="30">
        <v>0</v>
      </c>
      <c r="D23" s="30">
        <v>0</v>
      </c>
      <c r="E23" s="30">
        <f>Нефтепродукты!F23</f>
        <v>0</v>
      </c>
      <c r="F23" s="30">
        <f>ГазУТ!F23</f>
        <v>0</v>
      </c>
      <c r="G23" s="30">
        <f>ТвТопливоУТ!F23</f>
        <v>0</v>
      </c>
      <c r="H23" s="30">
        <v>0</v>
      </c>
      <c r="I23" s="30">
        <v>0</v>
      </c>
      <c r="J23" s="30">
        <f>ЭлектроэнергияУТ!F23</f>
        <v>2401.0953</v>
      </c>
      <c r="K23" s="30">
        <f>ТеплоУТ!F23</f>
        <v>18337.240000000002</v>
      </c>
      <c r="L23" s="31">
        <f t="shared" si="0"/>
        <v>20738.335300000002</v>
      </c>
    </row>
    <row r="24" spans="1:12" s="5" customFormat="1" x14ac:dyDescent="0.25">
      <c r="A24" s="44" t="s">
        <v>109</v>
      </c>
      <c r="B24" s="45" t="s">
        <v>70</v>
      </c>
      <c r="C24" s="30">
        <v>0</v>
      </c>
      <c r="D24" s="30">
        <v>0</v>
      </c>
      <c r="E24" s="30">
        <f>Нефтепродукты!F24</f>
        <v>0</v>
      </c>
      <c r="F24" s="30">
        <f>ГазУТ!F24</f>
        <v>0</v>
      </c>
      <c r="G24" s="30">
        <f>ТвТопливоУТ!F24</f>
        <v>0</v>
      </c>
      <c r="H24" s="30">
        <v>0</v>
      </c>
      <c r="I24" s="30">
        <v>0</v>
      </c>
      <c r="J24" s="30">
        <f>ЭлектроэнергияУТ!F24</f>
        <v>785.25659999999993</v>
      </c>
      <c r="K24" s="30">
        <f>ТеплоУТ!F24</f>
        <v>3848.3239200000003</v>
      </c>
      <c r="L24" s="31">
        <f t="shared" si="0"/>
        <v>4633.5805200000004</v>
      </c>
    </row>
    <row r="25" spans="1:12" s="5" customFormat="1" x14ac:dyDescent="0.25">
      <c r="A25" s="44" t="s">
        <v>73</v>
      </c>
      <c r="B25" s="45" t="s">
        <v>71</v>
      </c>
      <c r="C25" s="30">
        <v>0</v>
      </c>
      <c r="D25" s="30">
        <v>0</v>
      </c>
      <c r="E25" s="30">
        <f>Нефтепродукты!F25</f>
        <v>0</v>
      </c>
      <c r="F25" s="30">
        <f>ГазУТ!F25</f>
        <v>0</v>
      </c>
      <c r="G25" s="30">
        <f>ТвТопливоУТ!F25</f>
        <v>0</v>
      </c>
      <c r="H25" s="30">
        <v>0</v>
      </c>
      <c r="I25" s="30">
        <v>0</v>
      </c>
      <c r="J25" s="30">
        <f>ЭлектроэнергияУТ!F25</f>
        <v>344.6952</v>
      </c>
      <c r="K25" s="30">
        <f>ТеплоУТ!F25</f>
        <v>5620.9584599999998</v>
      </c>
      <c r="L25" s="31">
        <f t="shared" si="0"/>
        <v>5965.6536599999999</v>
      </c>
    </row>
    <row r="26" spans="1:12" s="5" customFormat="1" x14ac:dyDescent="0.25">
      <c r="A26" s="6" t="s">
        <v>3</v>
      </c>
      <c r="B26" s="4" t="s">
        <v>59</v>
      </c>
      <c r="C26" s="30">
        <v>0</v>
      </c>
      <c r="D26" s="30">
        <v>0</v>
      </c>
      <c r="E26" s="30">
        <f>Нефтепродукты!F26</f>
        <v>0</v>
      </c>
      <c r="F26" s="30">
        <f>ГазУТ!F26</f>
        <v>0</v>
      </c>
      <c r="G26" s="30">
        <f>ТвТопливоУТ!F26</f>
        <v>0</v>
      </c>
      <c r="H26" s="30">
        <v>0</v>
      </c>
      <c r="I26" s="30">
        <v>0</v>
      </c>
      <c r="J26" s="30">
        <f>ЭлектроэнергияУТ!F26</f>
        <v>0</v>
      </c>
      <c r="K26" s="30">
        <f>ТеплоУТ!F26</f>
        <v>0</v>
      </c>
      <c r="L26" s="31">
        <f t="shared" si="0"/>
        <v>0</v>
      </c>
    </row>
    <row r="27" spans="1:12" s="5" customFormat="1" x14ac:dyDescent="0.25">
      <c r="A27" s="6" t="s">
        <v>47</v>
      </c>
      <c r="B27" s="4" t="s">
        <v>48</v>
      </c>
      <c r="C27" s="30">
        <f t="shared" ref="C27:L27" si="7">SUM(C28:C31)</f>
        <v>0</v>
      </c>
      <c r="D27" s="30">
        <f t="shared" si="7"/>
        <v>0</v>
      </c>
      <c r="E27" s="30">
        <f t="shared" si="7"/>
        <v>4874.8969999999999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4874.8969999999999</v>
      </c>
    </row>
    <row r="28" spans="1:12" s="5" customFormat="1" x14ac:dyDescent="0.25">
      <c r="A28" s="20" t="s">
        <v>53</v>
      </c>
      <c r="B28" s="4" t="s">
        <v>60</v>
      </c>
      <c r="C28" s="30">
        <v>0</v>
      </c>
      <c r="D28" s="30">
        <v>0</v>
      </c>
      <c r="E28" s="30">
        <f>Нефтепродукты!F28</f>
        <v>0</v>
      </c>
      <c r="F28" s="30">
        <f>ГазУТ!F28</f>
        <v>0</v>
      </c>
      <c r="G28" s="30">
        <f>ТвТопливоУТ!F28</f>
        <v>0</v>
      </c>
      <c r="H28" s="30">
        <v>0</v>
      </c>
      <c r="I28" s="30">
        <v>0</v>
      </c>
      <c r="J28" s="30">
        <f>ЭлектроэнергияУТ!F28</f>
        <v>0</v>
      </c>
      <c r="K28" s="30">
        <f>ТеплоУТ!F28</f>
        <v>0</v>
      </c>
      <c r="L28" s="31">
        <f t="shared" si="0"/>
        <v>0</v>
      </c>
    </row>
    <row r="29" spans="1:12" s="5" customFormat="1" x14ac:dyDescent="0.25">
      <c r="A29" s="20" t="s">
        <v>52</v>
      </c>
      <c r="B29" s="4" t="s">
        <v>61</v>
      </c>
      <c r="C29" s="30">
        <v>0</v>
      </c>
      <c r="D29" s="30">
        <v>0</v>
      </c>
      <c r="E29" s="30">
        <f>Нефтепродукты!F29</f>
        <v>0</v>
      </c>
      <c r="F29" s="30">
        <f>ГазУТ!F29</f>
        <v>0</v>
      </c>
      <c r="G29" s="30">
        <f>ТвТопливоУТ!F29</f>
        <v>0</v>
      </c>
      <c r="H29" s="30">
        <v>0</v>
      </c>
      <c r="I29" s="30">
        <v>0</v>
      </c>
      <c r="J29" s="30">
        <f>ЭлектроэнергияУТ!F29</f>
        <v>0</v>
      </c>
      <c r="K29" s="30">
        <f>ТеплоУТ!F29</f>
        <v>0</v>
      </c>
      <c r="L29" s="31">
        <f t="shared" si="0"/>
        <v>0</v>
      </c>
    </row>
    <row r="30" spans="1:12" s="5" customFormat="1" x14ac:dyDescent="0.25">
      <c r="A30" s="20" t="s">
        <v>54</v>
      </c>
      <c r="B30" s="4" t="s">
        <v>62</v>
      </c>
      <c r="C30" s="30">
        <v>0</v>
      </c>
      <c r="D30" s="30">
        <v>0</v>
      </c>
      <c r="E30" s="30">
        <f>Нефтепродукты!F30</f>
        <v>4874.8969999999999</v>
      </c>
      <c r="F30" s="30">
        <f>ГазУТ!F30</f>
        <v>0</v>
      </c>
      <c r="G30" s="30">
        <f>ТвТопливоУТ!F30</f>
        <v>0</v>
      </c>
      <c r="H30" s="30">
        <v>0</v>
      </c>
      <c r="I30" s="30">
        <v>0</v>
      </c>
      <c r="J30" s="30">
        <f>ЭлектроэнергияУТ!F30</f>
        <v>0</v>
      </c>
      <c r="K30" s="30">
        <f>ТеплоУТ!F30</f>
        <v>0</v>
      </c>
      <c r="L30" s="31">
        <f t="shared" si="0"/>
        <v>4874.8969999999999</v>
      </c>
    </row>
    <row r="31" spans="1:12" s="5" customFormat="1" x14ac:dyDescent="0.25">
      <c r="A31" s="20" t="s">
        <v>55</v>
      </c>
      <c r="B31" s="4" t="s">
        <v>63</v>
      </c>
      <c r="C31" s="30">
        <v>0</v>
      </c>
      <c r="D31" s="30">
        <v>0</v>
      </c>
      <c r="E31" s="30">
        <f>Нефтепродукты!F31</f>
        <v>0</v>
      </c>
      <c r="F31" s="30">
        <f>ГазУТ!F31</f>
        <v>0</v>
      </c>
      <c r="G31" s="30">
        <f>ТвТопливоУТ!F31</f>
        <v>0</v>
      </c>
      <c r="H31" s="30">
        <v>0</v>
      </c>
      <c r="I31" s="30">
        <v>0</v>
      </c>
      <c r="J31" s="30">
        <f>ЭлектроэнергияУТ!F31</f>
        <v>0</v>
      </c>
      <c r="K31" s="30">
        <f>ТеплоУТ!F31</f>
        <v>0</v>
      </c>
      <c r="L31" s="31">
        <f t="shared" si="0"/>
        <v>0</v>
      </c>
    </row>
    <row r="32" spans="1:12" s="5" customFormat="1" x14ac:dyDescent="0.25">
      <c r="A32" s="6" t="s">
        <v>56</v>
      </c>
      <c r="B32" s="4" t="s">
        <v>64</v>
      </c>
      <c r="C32" s="30">
        <v>0</v>
      </c>
      <c r="D32" s="30">
        <v>0</v>
      </c>
      <c r="E32" s="30">
        <f>Нефтепродукты!F32</f>
        <v>0</v>
      </c>
      <c r="F32" s="30">
        <f>ГазУТ!F32</f>
        <v>0</v>
      </c>
      <c r="G32" s="30">
        <f>ТвТопливоУТ!F32</f>
        <v>0</v>
      </c>
      <c r="H32" s="30">
        <v>0</v>
      </c>
      <c r="I32" s="30">
        <v>0</v>
      </c>
      <c r="J32" s="30">
        <f>ЭлектроэнергияУТ!F32</f>
        <v>823.38659999999993</v>
      </c>
      <c r="K32" s="30">
        <f>ТеплоУТ!F32</f>
        <v>7661.4742200000001</v>
      </c>
      <c r="L32" s="31">
        <f t="shared" si="0"/>
        <v>8484.8608199999999</v>
      </c>
    </row>
    <row r="33" spans="1:12" s="5" customFormat="1" x14ac:dyDescent="0.25">
      <c r="A33" s="6" t="s">
        <v>1</v>
      </c>
      <c r="B33" s="4" t="s">
        <v>49</v>
      </c>
      <c r="C33" s="30">
        <v>0</v>
      </c>
      <c r="D33" s="30">
        <v>0</v>
      </c>
      <c r="E33" s="30">
        <f>Нефтепродукты!F33</f>
        <v>1447.2190000000001</v>
      </c>
      <c r="F33" s="30">
        <f>ГазУТ!F33</f>
        <v>4363.2739999999994</v>
      </c>
      <c r="G33" s="30">
        <f>ТвТопливоУТ!F33</f>
        <v>2.8728000000000002</v>
      </c>
      <c r="H33" s="30">
        <v>0</v>
      </c>
      <c r="I33" s="30">
        <v>0</v>
      </c>
      <c r="J33" s="30">
        <f>ЭлектроэнергияУТ!F33</f>
        <v>4665.0947999999999</v>
      </c>
      <c r="K33" s="30">
        <f>ТеплоУТ!F33</f>
        <v>40187.948680000001</v>
      </c>
      <c r="L33" s="31">
        <f t="shared" si="0"/>
        <v>50666.40928</v>
      </c>
    </row>
    <row r="34" spans="1:12" s="5" customFormat="1" x14ac:dyDescent="0.25">
      <c r="A34" s="6" t="s">
        <v>110</v>
      </c>
      <c r="B34" s="4" t="s">
        <v>65</v>
      </c>
      <c r="C34" s="30">
        <v>0</v>
      </c>
      <c r="D34" s="30">
        <v>0</v>
      </c>
      <c r="E34" s="30">
        <f>Нефтепродукты!F34</f>
        <v>47.885000000000005</v>
      </c>
      <c r="F34" s="30">
        <f>ГазУТ!F34</f>
        <v>0</v>
      </c>
      <c r="G34" s="30">
        <f>ТвТопливоУТ!F34</f>
        <v>0</v>
      </c>
      <c r="H34" s="30">
        <v>0</v>
      </c>
      <c r="I34" s="30">
        <v>0</v>
      </c>
      <c r="J34" s="30">
        <f>ЭлектроэнергияУТ!F34</f>
        <v>0</v>
      </c>
      <c r="K34" s="30">
        <f>ТеплоУТ!F34</f>
        <v>3491.3124200000002</v>
      </c>
      <c r="L34" s="31">
        <f t="shared" si="0"/>
        <v>3539.1974200000004</v>
      </c>
    </row>
    <row r="35" spans="1:12" s="28" customFormat="1" ht="30" x14ac:dyDescent="0.25">
      <c r="A35" s="27" t="s">
        <v>69</v>
      </c>
      <c r="B35" s="26" t="s">
        <v>111</v>
      </c>
      <c r="C35" s="33">
        <v>0</v>
      </c>
      <c r="D35" s="33">
        <v>0</v>
      </c>
      <c r="E35" s="33">
        <f>Нефтепродукты!F35</f>
        <v>0</v>
      </c>
      <c r="F35" s="33">
        <f>ГазУТ!F35</f>
        <v>0</v>
      </c>
      <c r="G35" s="33">
        <f>ТвТопливоУТ!F35</f>
        <v>0</v>
      </c>
      <c r="H35" s="33">
        <v>0</v>
      </c>
      <c r="I35" s="33">
        <v>0</v>
      </c>
      <c r="J35" s="33">
        <f>ЭлектроэнергияУТ!F35</f>
        <v>0</v>
      </c>
      <c r="K35" s="33">
        <f>ТеплоУТ!F35</f>
        <v>0</v>
      </c>
      <c r="L35" s="33">
        <f t="shared" si="0"/>
        <v>0</v>
      </c>
    </row>
    <row r="37" spans="1:12" x14ac:dyDescent="0.25">
      <c r="F37" s="8"/>
    </row>
    <row r="39" spans="1:12" x14ac:dyDescent="0.25">
      <c r="A39" s="3"/>
    </row>
    <row r="40" spans="1:12" x14ac:dyDescent="0.25">
      <c r="A40" s="3"/>
    </row>
    <row r="41" spans="1:12" x14ac:dyDescent="0.25">
      <c r="A41" s="3"/>
    </row>
    <row r="42" spans="1:12" x14ac:dyDescent="0.25">
      <c r="A42" s="3"/>
    </row>
    <row r="43" spans="1:12" s="4" customFormat="1" x14ac:dyDescent="0.25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4" customFormat="1" x14ac:dyDescent="0.25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4" customFormat="1" x14ac:dyDescent="0.25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4" customFormat="1" x14ac:dyDescent="0.25">
      <c r="A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4" customFormat="1" x14ac:dyDescent="0.25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4" customFormat="1" x14ac:dyDescent="0.25">
      <c r="A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4" customFormat="1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4" customFormat="1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4" customFormat="1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4" customFormat="1" x14ac:dyDescent="0.25">
      <c r="A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4" customFormat="1" x14ac:dyDescent="0.25">
      <c r="A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4" customFormat="1" x14ac:dyDescent="0.25">
      <c r="A54" s="3"/>
      <c r="C54" s="3"/>
      <c r="D54" s="3"/>
      <c r="E54" s="3"/>
      <c r="F54" s="3"/>
      <c r="G54" s="3"/>
      <c r="H54" s="3"/>
      <c r="I54" s="3"/>
      <c r="J54" s="3"/>
      <c r="K54" s="3"/>
      <c r="L54" s="3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7FF18-8FDD-4557-805D-EB0D1123485A}">
  <dimension ref="A1:L54"/>
  <sheetViews>
    <sheetView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50.7109375" style="7" customWidth="1"/>
    <col min="2" max="2" width="8.7109375" style="4" customWidth="1"/>
    <col min="3" max="12" width="12.7109375" style="3" customWidth="1"/>
    <col min="13" max="16384" width="9.140625" style="3"/>
  </cols>
  <sheetData>
    <row r="1" spans="1:12" s="1" customFormat="1" ht="50.1" customHeight="1" x14ac:dyDescent="0.25">
      <c r="A1" s="9" t="s">
        <v>97</v>
      </c>
      <c r="B1" s="10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11" t="s">
        <v>13</v>
      </c>
      <c r="L1" s="9" t="s">
        <v>14</v>
      </c>
    </row>
    <row r="2" spans="1:12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13" t="s">
        <v>24</v>
      </c>
    </row>
    <row r="3" spans="1:12" x14ac:dyDescent="0.25">
      <c r="A3" s="7" t="s">
        <v>25</v>
      </c>
      <c r="B3" s="4" t="s">
        <v>15</v>
      </c>
      <c r="C3" s="30">
        <v>0</v>
      </c>
      <c r="D3" s="30">
        <v>0</v>
      </c>
      <c r="E3" s="30">
        <f>Нефтепродукты!G3</f>
        <v>0</v>
      </c>
      <c r="F3" s="30">
        <f>ГазУТ!G3</f>
        <v>0</v>
      </c>
      <c r="G3" s="30">
        <f>ТвТопливоУТ!G3</f>
        <v>0</v>
      </c>
      <c r="H3" s="30">
        <v>0</v>
      </c>
      <c r="I3" s="30">
        <v>0</v>
      </c>
      <c r="J3" s="30">
        <f>ЭлектроэнергияУТ!G3</f>
        <v>0</v>
      </c>
      <c r="K3" s="30">
        <f>ТеплоУТ!G3</f>
        <v>0</v>
      </c>
      <c r="L3" s="31">
        <f t="shared" ref="L3:L35" si="0">SUM(C3:K3)</f>
        <v>0</v>
      </c>
    </row>
    <row r="4" spans="1:12" x14ac:dyDescent="0.25">
      <c r="A4" s="7" t="s">
        <v>26</v>
      </c>
      <c r="B4" s="4" t="s">
        <v>16</v>
      </c>
      <c r="C4" s="30">
        <v>0</v>
      </c>
      <c r="D4" s="30">
        <v>0</v>
      </c>
      <c r="E4" s="30">
        <f>Нефтепродукты!G4</f>
        <v>6386.6269999999995</v>
      </c>
      <c r="F4" s="30">
        <f>ГазУТ!G4</f>
        <v>111310.22399999999</v>
      </c>
      <c r="G4" s="30">
        <f>ТвТопливоУТ!G4</f>
        <v>179.018</v>
      </c>
      <c r="H4" s="30">
        <v>0</v>
      </c>
      <c r="I4" s="30">
        <v>0</v>
      </c>
      <c r="J4" s="30">
        <f>ЭлектроэнергияУТ!G4</f>
        <v>13468.6476</v>
      </c>
      <c r="K4" s="30">
        <f>ТеплоУТ!G4</f>
        <v>0</v>
      </c>
      <c r="L4" s="31">
        <f t="shared" si="0"/>
        <v>131344.51659999997</v>
      </c>
    </row>
    <row r="5" spans="1:12" x14ac:dyDescent="0.25">
      <c r="A5" s="7" t="s">
        <v>27</v>
      </c>
      <c r="B5" s="4" t="s">
        <v>17</v>
      </c>
      <c r="C5" s="30">
        <v>0</v>
      </c>
      <c r="D5" s="30">
        <v>0</v>
      </c>
      <c r="E5" s="30">
        <f>Нефтепродукты!G5</f>
        <v>0</v>
      </c>
      <c r="F5" s="30">
        <f>ГазУТ!G5</f>
        <v>0</v>
      </c>
      <c r="G5" s="30">
        <f>ТвТопливоУТ!G5</f>
        <v>0</v>
      </c>
      <c r="H5" s="30">
        <v>0</v>
      </c>
      <c r="I5" s="30">
        <v>0</v>
      </c>
      <c r="J5" s="30">
        <f>ЭлектроэнергияУТ!G5</f>
        <v>0</v>
      </c>
      <c r="K5" s="30">
        <f>ТеплоУТ!G5</f>
        <v>0</v>
      </c>
      <c r="L5" s="31">
        <f t="shared" si="0"/>
        <v>0</v>
      </c>
    </row>
    <row r="6" spans="1:12" x14ac:dyDescent="0.25">
      <c r="A6" s="7" t="s">
        <v>2</v>
      </c>
      <c r="B6" s="4" t="s">
        <v>18</v>
      </c>
      <c r="C6" s="30">
        <v>0</v>
      </c>
      <c r="D6" s="30">
        <v>0</v>
      </c>
      <c r="E6" s="30">
        <f>Нефтепродукты!G6</f>
        <v>0</v>
      </c>
      <c r="F6" s="30">
        <f>ГазУТ!G6</f>
        <v>0</v>
      </c>
      <c r="G6" s="30">
        <f>ТвТопливоУТ!G6</f>
        <v>0</v>
      </c>
      <c r="H6" s="30">
        <v>0</v>
      </c>
      <c r="I6" s="30">
        <v>0</v>
      </c>
      <c r="J6" s="30">
        <f>ЭлектроэнергияУТ!G6</f>
        <v>0</v>
      </c>
      <c r="K6" s="30">
        <f>ТеплоУТ!G6</f>
        <v>0</v>
      </c>
      <c r="L6" s="31">
        <f t="shared" si="0"/>
        <v>0</v>
      </c>
    </row>
    <row r="7" spans="1:12" s="5" customFormat="1" x14ac:dyDescent="0.25">
      <c r="A7" s="14" t="s">
        <v>28</v>
      </c>
      <c r="B7" s="15" t="s">
        <v>19</v>
      </c>
      <c r="C7" s="32">
        <f t="shared" ref="C7:L7" si="1">SUM(C3:C6)</f>
        <v>0</v>
      </c>
      <c r="D7" s="32">
        <f t="shared" si="1"/>
        <v>0</v>
      </c>
      <c r="E7" s="32">
        <f t="shared" si="1"/>
        <v>6386.6269999999995</v>
      </c>
      <c r="F7" s="32">
        <f t="shared" si="1"/>
        <v>111310.22399999999</v>
      </c>
      <c r="G7" s="32">
        <f t="shared" si="1"/>
        <v>179.018</v>
      </c>
      <c r="H7" s="32">
        <f t="shared" si="1"/>
        <v>0</v>
      </c>
      <c r="I7" s="32">
        <f t="shared" si="1"/>
        <v>0</v>
      </c>
      <c r="J7" s="32">
        <f t="shared" si="1"/>
        <v>13468.6476</v>
      </c>
      <c r="K7" s="32">
        <f t="shared" si="1"/>
        <v>0</v>
      </c>
      <c r="L7" s="32">
        <f t="shared" si="1"/>
        <v>131344.51659999997</v>
      </c>
    </row>
    <row r="8" spans="1:12" x14ac:dyDescent="0.25">
      <c r="A8" s="7" t="s">
        <v>0</v>
      </c>
      <c r="B8" s="4" t="s">
        <v>20</v>
      </c>
      <c r="C8" s="41">
        <f>ROUND(C7+C9+C10+C14+C18+C19-C20,1)</f>
        <v>0</v>
      </c>
      <c r="D8" s="41">
        <f t="shared" ref="D8:L8" si="2">ROUND(D7+D9+D10+D14+D18+D19-D20,1)</f>
        <v>0</v>
      </c>
      <c r="E8" s="41">
        <f t="shared" si="2"/>
        <v>0</v>
      </c>
      <c r="F8" s="41">
        <f t="shared" si="2"/>
        <v>4592.8999999999996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0</v>
      </c>
      <c r="L8" s="41">
        <f t="shared" si="2"/>
        <v>4592.8999999999996</v>
      </c>
    </row>
    <row r="9" spans="1:12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f>Нефтепродукты!G9</f>
        <v>0</v>
      </c>
      <c r="F9" s="34">
        <f>ГазУТ!G9</f>
        <v>0</v>
      </c>
      <c r="G9" s="34">
        <f>ТвТопливоУТ!G9</f>
        <v>0</v>
      </c>
      <c r="H9" s="34">
        <v>0</v>
      </c>
      <c r="I9" s="34">
        <v>0</v>
      </c>
      <c r="J9" s="34">
        <f>ЭлектроэнергияУТ!G9</f>
        <v>0</v>
      </c>
      <c r="K9" s="34">
        <f>ТеплоУТ!G9</f>
        <v>0</v>
      </c>
      <c r="L9" s="35">
        <f t="shared" si="0"/>
        <v>0</v>
      </c>
    </row>
    <row r="10" spans="1:12" x14ac:dyDescent="0.25">
      <c r="A10" s="18" t="s">
        <v>57</v>
      </c>
      <c r="B10" s="19" t="s">
        <v>22</v>
      </c>
      <c r="C10" s="36">
        <f t="shared" ref="C10:L10" si="3">SUM(C11:C13)</f>
        <v>0</v>
      </c>
      <c r="D10" s="36">
        <f t="shared" si="3"/>
        <v>0</v>
      </c>
      <c r="E10" s="36">
        <f t="shared" si="3"/>
        <v>0</v>
      </c>
      <c r="F10" s="36">
        <f t="shared" si="3"/>
        <v>-102348.26</v>
      </c>
      <c r="G10" s="36">
        <f t="shared" si="3"/>
        <v>-176.3048</v>
      </c>
      <c r="H10" s="36">
        <f t="shared" si="3"/>
        <v>0</v>
      </c>
      <c r="I10" s="36">
        <f t="shared" si="3"/>
        <v>0</v>
      </c>
      <c r="J10" s="36">
        <f t="shared" si="3"/>
        <v>-4381.26</v>
      </c>
      <c r="K10" s="36">
        <f t="shared" si="3"/>
        <v>101155.72014</v>
      </c>
      <c r="L10" s="36">
        <f t="shared" si="3"/>
        <v>-5750.1046599999827</v>
      </c>
    </row>
    <row r="11" spans="1:12" x14ac:dyDescent="0.25">
      <c r="A11" s="20" t="s">
        <v>30</v>
      </c>
      <c r="B11" s="4" t="s">
        <v>31</v>
      </c>
      <c r="C11" s="30">
        <v>0</v>
      </c>
      <c r="D11" s="30">
        <v>0</v>
      </c>
      <c r="E11" s="30">
        <f>Нефтепродукты!G11</f>
        <v>0</v>
      </c>
      <c r="F11" s="30">
        <f>ГазУТ!G11</f>
        <v>0</v>
      </c>
      <c r="G11" s="30">
        <f>ТвТопливоУТ!G11</f>
        <v>0</v>
      </c>
      <c r="H11" s="30">
        <v>0</v>
      </c>
      <c r="I11" s="30">
        <v>0</v>
      </c>
      <c r="J11" s="30">
        <f>ЭлектроэнергияУТ!G11</f>
        <v>0</v>
      </c>
      <c r="K11" s="30">
        <f>ТеплоУТ!G11</f>
        <v>0</v>
      </c>
      <c r="L11" s="31">
        <f t="shared" si="0"/>
        <v>0</v>
      </c>
    </row>
    <row r="12" spans="1:12" x14ac:dyDescent="0.25">
      <c r="A12" s="20" t="s">
        <v>32</v>
      </c>
      <c r="B12" s="4" t="s">
        <v>33</v>
      </c>
      <c r="C12" s="30">
        <v>0</v>
      </c>
      <c r="D12" s="30">
        <v>0</v>
      </c>
      <c r="E12" s="30">
        <f>Нефтепродукты!G12</f>
        <v>0</v>
      </c>
      <c r="F12" s="30">
        <f>ГазУТ!G12</f>
        <v>-102348.26</v>
      </c>
      <c r="G12" s="30">
        <f>ТвТопливоУТ!G12</f>
        <v>-176.3048</v>
      </c>
      <c r="H12" s="30">
        <v>0</v>
      </c>
      <c r="I12" s="30">
        <v>0</v>
      </c>
      <c r="J12" s="30">
        <f>ЭлектроэнергияУТ!G12</f>
        <v>-4381.26</v>
      </c>
      <c r="K12" s="30">
        <f>ТеплоУТ!G12</f>
        <v>101155.72014</v>
      </c>
      <c r="L12" s="31">
        <f t="shared" si="0"/>
        <v>-5750.1046599999827</v>
      </c>
    </row>
    <row r="13" spans="1:12" x14ac:dyDescent="0.25">
      <c r="A13" s="20" t="s">
        <v>34</v>
      </c>
      <c r="B13" s="4" t="s">
        <v>35</v>
      </c>
      <c r="C13" s="30">
        <v>0</v>
      </c>
      <c r="D13" s="30">
        <v>0</v>
      </c>
      <c r="E13" s="30">
        <f>Нефтепродукты!G13</f>
        <v>0</v>
      </c>
      <c r="F13" s="30">
        <f>ГазУТ!G13</f>
        <v>0</v>
      </c>
      <c r="G13" s="30">
        <f>ТвТопливоУТ!G13</f>
        <v>0</v>
      </c>
      <c r="H13" s="30">
        <v>0</v>
      </c>
      <c r="I13" s="30">
        <v>0</v>
      </c>
      <c r="J13" s="30">
        <f>ЭлектроэнергияУТ!G13</f>
        <v>0</v>
      </c>
      <c r="K13" s="30">
        <f>ТеплоУТ!G13</f>
        <v>0</v>
      </c>
      <c r="L13" s="31">
        <f t="shared" si="0"/>
        <v>0</v>
      </c>
    </row>
    <row r="14" spans="1:12" x14ac:dyDescent="0.25">
      <c r="A14" s="18" t="s">
        <v>67</v>
      </c>
      <c r="B14" s="19" t="s">
        <v>23</v>
      </c>
      <c r="C14" s="36">
        <f t="shared" ref="C14:L14" si="4">SUM(C15:C17)</f>
        <v>0</v>
      </c>
      <c r="D14" s="36">
        <f t="shared" si="4"/>
        <v>0</v>
      </c>
      <c r="E14" s="36">
        <f t="shared" si="4"/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  <c r="L14" s="36">
        <f t="shared" si="4"/>
        <v>0</v>
      </c>
    </row>
    <row r="15" spans="1:12" x14ac:dyDescent="0.25">
      <c r="A15" s="20" t="s">
        <v>68</v>
      </c>
      <c r="B15" s="4" t="s">
        <v>36</v>
      </c>
      <c r="C15" s="30">
        <v>0</v>
      </c>
      <c r="D15" s="30">
        <v>0</v>
      </c>
      <c r="E15" s="30">
        <f>Нефтепродукты!G15</f>
        <v>0</v>
      </c>
      <c r="F15" s="30">
        <f>ГазУТ!G15</f>
        <v>0</v>
      </c>
      <c r="G15" s="30">
        <f>ТвТопливоУТ!G15</f>
        <v>0</v>
      </c>
      <c r="H15" s="30">
        <v>0</v>
      </c>
      <c r="I15" s="30">
        <v>0</v>
      </c>
      <c r="J15" s="30">
        <f>ЭлектроэнергияУТ!G15</f>
        <v>0</v>
      </c>
      <c r="K15" s="30">
        <f>ТеплоУТ!G15</f>
        <v>0</v>
      </c>
      <c r="L15" s="31">
        <f t="shared" si="0"/>
        <v>0</v>
      </c>
    </row>
    <row r="16" spans="1:12" x14ac:dyDescent="0.25">
      <c r="A16" s="20" t="s">
        <v>37</v>
      </c>
      <c r="B16" s="4" t="s">
        <v>38</v>
      </c>
      <c r="C16" s="30">
        <v>0</v>
      </c>
      <c r="D16" s="30">
        <v>0</v>
      </c>
      <c r="E16" s="30">
        <f>Нефтепродукты!G16</f>
        <v>0</v>
      </c>
      <c r="F16" s="30">
        <f>ГазУТ!G16</f>
        <v>0</v>
      </c>
      <c r="G16" s="30">
        <f>ТвТопливоУТ!G16</f>
        <v>0</v>
      </c>
      <c r="H16" s="30">
        <v>0</v>
      </c>
      <c r="I16" s="30">
        <v>0</v>
      </c>
      <c r="J16" s="30">
        <f>ЭлектроэнергияУТ!G16</f>
        <v>0</v>
      </c>
      <c r="K16" s="30">
        <f>ТеплоУТ!G16</f>
        <v>0</v>
      </c>
      <c r="L16" s="31">
        <f t="shared" si="0"/>
        <v>0</v>
      </c>
    </row>
    <row r="17" spans="1:12" x14ac:dyDescent="0.25">
      <c r="A17" s="20" t="s">
        <v>39</v>
      </c>
      <c r="B17" s="4" t="s">
        <v>40</v>
      </c>
      <c r="C17" s="30">
        <v>0</v>
      </c>
      <c r="D17" s="30">
        <v>0</v>
      </c>
      <c r="E17" s="30">
        <f>Нефтепродукты!G17</f>
        <v>0</v>
      </c>
      <c r="F17" s="30">
        <f>ГазУТ!G17</f>
        <v>0</v>
      </c>
      <c r="G17" s="30">
        <f>ТвТопливоУТ!G17</f>
        <v>0</v>
      </c>
      <c r="H17" s="30">
        <v>0</v>
      </c>
      <c r="I17" s="30">
        <v>0</v>
      </c>
      <c r="J17" s="30">
        <f>ЭлектроэнергияУТ!G17</f>
        <v>0</v>
      </c>
      <c r="K17" s="30">
        <f>ТеплоУТ!G17</f>
        <v>0</v>
      </c>
      <c r="L17" s="31">
        <f t="shared" si="0"/>
        <v>0</v>
      </c>
    </row>
    <row r="18" spans="1:12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f>Нефтепродукты!G18</f>
        <v>0</v>
      </c>
      <c r="F18" s="32">
        <f>ГазУТ!G18</f>
        <v>0</v>
      </c>
      <c r="G18" s="32">
        <f>ТвТопливоУТ!G18</f>
        <v>0</v>
      </c>
      <c r="H18" s="32">
        <v>0</v>
      </c>
      <c r="I18" s="32">
        <v>0</v>
      </c>
      <c r="J18" s="32">
        <f>ЭлектроэнергияУТ!G18</f>
        <v>0</v>
      </c>
      <c r="K18" s="32">
        <f>ТеплоУТ!G18</f>
        <v>-5290.1600000000008</v>
      </c>
      <c r="L18" s="33">
        <f t="shared" si="0"/>
        <v>-5290.1600000000008</v>
      </c>
    </row>
    <row r="19" spans="1:12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f>Нефтепродукты!G19</f>
        <v>0</v>
      </c>
      <c r="F19" s="37">
        <f>ГазУТ!G19</f>
        <v>0</v>
      </c>
      <c r="G19" s="37">
        <f>ТвТопливоУТ!G19</f>
        <v>0</v>
      </c>
      <c r="H19" s="37">
        <v>0</v>
      </c>
      <c r="I19" s="37">
        <v>0</v>
      </c>
      <c r="J19" s="37">
        <f>ЭлектроэнергияУТ!G19</f>
        <v>0</v>
      </c>
      <c r="K19" s="37">
        <f>ТеплоУТ!G19</f>
        <v>-16369.776000000002</v>
      </c>
      <c r="L19" s="38">
        <f t="shared" si="0"/>
        <v>-16369.776000000002</v>
      </c>
    </row>
    <row r="20" spans="1:12" s="5" customFormat="1" x14ac:dyDescent="0.25">
      <c r="A20" s="14" t="s">
        <v>44</v>
      </c>
      <c r="B20" s="15" t="s">
        <v>45</v>
      </c>
      <c r="C20" s="32">
        <f>C21+C22+C26+C27+C32+C33+C34+C35</f>
        <v>0</v>
      </c>
      <c r="D20" s="32">
        <f t="shared" ref="D20:L20" si="5">D21+D22+D26+D27+D32+D33+D34+D35</f>
        <v>0</v>
      </c>
      <c r="E20" s="32">
        <f t="shared" si="5"/>
        <v>6386.6269999999995</v>
      </c>
      <c r="F20" s="32">
        <f t="shared" si="5"/>
        <v>4369.0439999999999</v>
      </c>
      <c r="G20" s="32">
        <f t="shared" si="5"/>
        <v>2.7132000000000001</v>
      </c>
      <c r="H20" s="32">
        <f t="shared" si="5"/>
        <v>0</v>
      </c>
      <c r="I20" s="32">
        <f t="shared" si="5"/>
        <v>0</v>
      </c>
      <c r="J20" s="32">
        <f t="shared" si="5"/>
        <v>9087.3876000000018</v>
      </c>
      <c r="K20" s="32">
        <f t="shared" si="5"/>
        <v>79495.784140000018</v>
      </c>
      <c r="L20" s="32">
        <f t="shared" si="5"/>
        <v>99341.55594000002</v>
      </c>
    </row>
    <row r="21" spans="1:12" s="5" customFormat="1" x14ac:dyDescent="0.25">
      <c r="A21" s="6" t="s">
        <v>50</v>
      </c>
      <c r="B21" s="4" t="s">
        <v>58</v>
      </c>
      <c r="C21" s="30">
        <v>0</v>
      </c>
      <c r="D21" s="30">
        <v>0</v>
      </c>
      <c r="E21" s="30">
        <f>Нефтепродукты!G21</f>
        <v>0</v>
      </c>
      <c r="F21" s="30">
        <f>ГазУТ!G21</f>
        <v>0</v>
      </c>
      <c r="G21" s="30">
        <f>ТвТопливоУТ!G21</f>
        <v>0</v>
      </c>
      <c r="H21" s="30">
        <v>0</v>
      </c>
      <c r="I21" s="30">
        <v>0</v>
      </c>
      <c r="J21" s="30">
        <f>ЭлектроэнергияУТ!G21</f>
        <v>0</v>
      </c>
      <c r="K21" s="30">
        <f>ТеплоУТ!G21</f>
        <v>0</v>
      </c>
      <c r="L21" s="31">
        <f t="shared" si="0"/>
        <v>0</v>
      </c>
    </row>
    <row r="22" spans="1:12" s="5" customFormat="1" x14ac:dyDescent="0.25">
      <c r="A22" s="6" t="s">
        <v>51</v>
      </c>
      <c r="B22" s="4" t="s">
        <v>46</v>
      </c>
      <c r="C22" s="30">
        <f>SUM(C23:C25)</f>
        <v>0</v>
      </c>
      <c r="D22" s="30">
        <f t="shared" ref="D22:L22" si="6">SUM(D23:D25)</f>
        <v>0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3576.9506999999999</v>
      </c>
      <c r="K22" s="30">
        <f t="shared" si="6"/>
        <v>27847.00102</v>
      </c>
      <c r="L22" s="30">
        <f t="shared" si="6"/>
        <v>31423.951720000001</v>
      </c>
    </row>
    <row r="23" spans="1:12" s="5" customFormat="1" x14ac:dyDescent="0.25">
      <c r="A23" s="44" t="s">
        <v>108</v>
      </c>
      <c r="B23" s="45" t="s">
        <v>66</v>
      </c>
      <c r="C23" s="30">
        <v>0</v>
      </c>
      <c r="D23" s="30">
        <v>0</v>
      </c>
      <c r="E23" s="30">
        <f>Нефтепродукты!G23</f>
        <v>0</v>
      </c>
      <c r="F23" s="30">
        <f>ГазУТ!G23</f>
        <v>0</v>
      </c>
      <c r="G23" s="30">
        <f>ТвТопливоУТ!G23</f>
        <v>0</v>
      </c>
      <c r="H23" s="30">
        <v>0</v>
      </c>
      <c r="I23" s="30">
        <v>0</v>
      </c>
      <c r="J23" s="30">
        <f>ЭлектроэнергияУТ!G23</f>
        <v>2432.3126999999999</v>
      </c>
      <c r="K23" s="30">
        <f>ТеплоУТ!G23</f>
        <v>18320.894</v>
      </c>
      <c r="L23" s="31">
        <f t="shared" si="0"/>
        <v>20753.206699999999</v>
      </c>
    </row>
    <row r="24" spans="1:12" s="5" customFormat="1" x14ac:dyDescent="0.25">
      <c r="A24" s="44" t="s">
        <v>109</v>
      </c>
      <c r="B24" s="45" t="s">
        <v>70</v>
      </c>
      <c r="C24" s="30">
        <v>0</v>
      </c>
      <c r="D24" s="30">
        <v>0</v>
      </c>
      <c r="E24" s="30">
        <f>Нефтепродукты!G24</f>
        <v>0</v>
      </c>
      <c r="F24" s="30">
        <f>ГазУТ!G24</f>
        <v>0</v>
      </c>
      <c r="G24" s="30">
        <f>ТвТопливоУТ!G24</f>
        <v>0</v>
      </c>
      <c r="H24" s="30">
        <v>0</v>
      </c>
      <c r="I24" s="30">
        <v>0</v>
      </c>
      <c r="J24" s="30">
        <f>ЭлектроэнергияУТ!G24</f>
        <v>795.46559999999999</v>
      </c>
      <c r="K24" s="30">
        <f>ТеплоУТ!G24</f>
        <v>3871.4163600000002</v>
      </c>
      <c r="L24" s="31">
        <f t="shared" si="0"/>
        <v>4666.8819600000006</v>
      </c>
    </row>
    <row r="25" spans="1:12" s="5" customFormat="1" x14ac:dyDescent="0.25">
      <c r="A25" s="44" t="s">
        <v>73</v>
      </c>
      <c r="B25" s="45" t="s">
        <v>71</v>
      </c>
      <c r="C25" s="30">
        <v>0</v>
      </c>
      <c r="D25" s="30">
        <v>0</v>
      </c>
      <c r="E25" s="30">
        <f>Нефтепродукты!G25</f>
        <v>0</v>
      </c>
      <c r="F25" s="30">
        <f>ГазУТ!G25</f>
        <v>0</v>
      </c>
      <c r="G25" s="30">
        <f>ТвТопливоУТ!G25</f>
        <v>0</v>
      </c>
      <c r="H25" s="30">
        <v>0</v>
      </c>
      <c r="I25" s="30">
        <v>0</v>
      </c>
      <c r="J25" s="30">
        <f>ЭлектроэнергияУТ!G25</f>
        <v>349.17240000000004</v>
      </c>
      <c r="K25" s="30">
        <f>ТеплоУТ!G25</f>
        <v>5654.6906600000002</v>
      </c>
      <c r="L25" s="31">
        <f t="shared" si="0"/>
        <v>6003.8630600000006</v>
      </c>
    </row>
    <row r="26" spans="1:12" s="5" customFormat="1" x14ac:dyDescent="0.25">
      <c r="A26" s="6" t="s">
        <v>3</v>
      </c>
      <c r="B26" s="4" t="s">
        <v>59</v>
      </c>
      <c r="C26" s="30">
        <v>0</v>
      </c>
      <c r="D26" s="30">
        <v>0</v>
      </c>
      <c r="E26" s="30">
        <f>Нефтепродукты!G26</f>
        <v>0</v>
      </c>
      <c r="F26" s="30">
        <f>ГазУТ!G26</f>
        <v>0</v>
      </c>
      <c r="G26" s="30">
        <f>ТвТопливоУТ!G26</f>
        <v>0</v>
      </c>
      <c r="H26" s="30">
        <v>0</v>
      </c>
      <c r="I26" s="30">
        <v>0</v>
      </c>
      <c r="J26" s="30">
        <f>ЭлектроэнергияУТ!G26</f>
        <v>0</v>
      </c>
      <c r="K26" s="30">
        <f>ТеплоУТ!G26</f>
        <v>0</v>
      </c>
      <c r="L26" s="31">
        <f t="shared" si="0"/>
        <v>0</v>
      </c>
    </row>
    <row r="27" spans="1:12" s="5" customFormat="1" x14ac:dyDescent="0.25">
      <c r="A27" s="6" t="s">
        <v>47</v>
      </c>
      <c r="B27" s="4" t="s">
        <v>48</v>
      </c>
      <c r="C27" s="30">
        <f t="shared" ref="C27:L27" si="7">SUM(C28:C31)</f>
        <v>0</v>
      </c>
      <c r="D27" s="30">
        <f t="shared" si="7"/>
        <v>0</v>
      </c>
      <c r="E27" s="30">
        <f t="shared" si="7"/>
        <v>4887.5599999999995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4887.5599999999995</v>
      </c>
    </row>
    <row r="28" spans="1:12" s="5" customFormat="1" x14ac:dyDescent="0.25">
      <c r="A28" s="20" t="s">
        <v>53</v>
      </c>
      <c r="B28" s="4" t="s">
        <v>60</v>
      </c>
      <c r="C28" s="30">
        <v>0</v>
      </c>
      <c r="D28" s="30">
        <v>0</v>
      </c>
      <c r="E28" s="30">
        <f>Нефтепродукты!G28</f>
        <v>0</v>
      </c>
      <c r="F28" s="30">
        <f>ГазУТ!G28</f>
        <v>0</v>
      </c>
      <c r="G28" s="30">
        <f>ТвТопливоУТ!G28</f>
        <v>0</v>
      </c>
      <c r="H28" s="30">
        <v>0</v>
      </c>
      <c r="I28" s="30">
        <v>0</v>
      </c>
      <c r="J28" s="30">
        <f>ЭлектроэнергияУТ!G28</f>
        <v>0</v>
      </c>
      <c r="K28" s="30">
        <f>ТеплоУТ!G28</f>
        <v>0</v>
      </c>
      <c r="L28" s="31">
        <f t="shared" si="0"/>
        <v>0</v>
      </c>
    </row>
    <row r="29" spans="1:12" s="5" customFormat="1" x14ac:dyDescent="0.25">
      <c r="A29" s="20" t="s">
        <v>52</v>
      </c>
      <c r="B29" s="4" t="s">
        <v>61</v>
      </c>
      <c r="C29" s="30">
        <v>0</v>
      </c>
      <c r="D29" s="30">
        <v>0</v>
      </c>
      <c r="E29" s="30">
        <f>Нефтепродукты!G29</f>
        <v>0</v>
      </c>
      <c r="F29" s="30">
        <f>ГазУТ!G29</f>
        <v>0</v>
      </c>
      <c r="G29" s="30">
        <f>ТвТопливоУТ!G29</f>
        <v>0</v>
      </c>
      <c r="H29" s="30">
        <v>0</v>
      </c>
      <c r="I29" s="30">
        <v>0</v>
      </c>
      <c r="J29" s="30">
        <f>ЭлектроэнергияУТ!G29</f>
        <v>0</v>
      </c>
      <c r="K29" s="30">
        <f>ТеплоУТ!G29</f>
        <v>0</v>
      </c>
      <c r="L29" s="31">
        <f t="shared" si="0"/>
        <v>0</v>
      </c>
    </row>
    <row r="30" spans="1:12" s="5" customFormat="1" x14ac:dyDescent="0.25">
      <c r="A30" s="20" t="s">
        <v>54</v>
      </c>
      <c r="B30" s="4" t="s">
        <v>62</v>
      </c>
      <c r="C30" s="30">
        <v>0</v>
      </c>
      <c r="D30" s="30">
        <v>0</v>
      </c>
      <c r="E30" s="30">
        <f>Нефтепродукты!G30</f>
        <v>4887.5599999999995</v>
      </c>
      <c r="F30" s="30">
        <f>ГазУТ!G30</f>
        <v>0</v>
      </c>
      <c r="G30" s="30">
        <f>ТвТопливоУТ!G30</f>
        <v>0</v>
      </c>
      <c r="H30" s="30">
        <v>0</v>
      </c>
      <c r="I30" s="30">
        <v>0</v>
      </c>
      <c r="J30" s="30">
        <f>ЭлектроэнергияУТ!G30</f>
        <v>0</v>
      </c>
      <c r="K30" s="30">
        <f>ТеплоУТ!G30</f>
        <v>0</v>
      </c>
      <c r="L30" s="31">
        <f t="shared" si="0"/>
        <v>4887.5599999999995</v>
      </c>
    </row>
    <row r="31" spans="1:12" s="5" customFormat="1" x14ac:dyDescent="0.25">
      <c r="A31" s="20" t="s">
        <v>55</v>
      </c>
      <c r="B31" s="4" t="s">
        <v>63</v>
      </c>
      <c r="C31" s="30">
        <v>0</v>
      </c>
      <c r="D31" s="30">
        <v>0</v>
      </c>
      <c r="E31" s="30">
        <f>Нефтепродукты!G31</f>
        <v>0</v>
      </c>
      <c r="F31" s="30">
        <f>ГазУТ!G31</f>
        <v>0</v>
      </c>
      <c r="G31" s="30">
        <f>ТвТопливоУТ!G31</f>
        <v>0</v>
      </c>
      <c r="H31" s="30">
        <v>0</v>
      </c>
      <c r="I31" s="30">
        <v>0</v>
      </c>
      <c r="J31" s="30">
        <f>ЭлектроэнергияУТ!G31</f>
        <v>0</v>
      </c>
      <c r="K31" s="30">
        <f>ТеплоУТ!G31</f>
        <v>0</v>
      </c>
      <c r="L31" s="31">
        <f t="shared" si="0"/>
        <v>0</v>
      </c>
    </row>
    <row r="32" spans="1:12" s="5" customFormat="1" x14ac:dyDescent="0.25">
      <c r="A32" s="6" t="s">
        <v>56</v>
      </c>
      <c r="B32" s="4" t="s">
        <v>64</v>
      </c>
      <c r="C32" s="30">
        <v>0</v>
      </c>
      <c r="D32" s="30">
        <v>0</v>
      </c>
      <c r="E32" s="30">
        <f>Нефтепродукты!G32</f>
        <v>0</v>
      </c>
      <c r="F32" s="30">
        <f>ГазУТ!G32</f>
        <v>0</v>
      </c>
      <c r="G32" s="30">
        <f>ТвТопливоУТ!G32</f>
        <v>0</v>
      </c>
      <c r="H32" s="30">
        <v>0</v>
      </c>
      <c r="I32" s="30">
        <v>0</v>
      </c>
      <c r="J32" s="30">
        <f>ЭлектроэнергияУТ!G32</f>
        <v>826.68299999999999</v>
      </c>
      <c r="K32" s="30">
        <f>ТеплоУТ!G32</f>
        <v>7707.4362000000001</v>
      </c>
      <c r="L32" s="31">
        <f t="shared" si="0"/>
        <v>8534.119200000001</v>
      </c>
    </row>
    <row r="33" spans="1:12" s="5" customFormat="1" x14ac:dyDescent="0.25">
      <c r="A33" s="6" t="s">
        <v>1</v>
      </c>
      <c r="B33" s="4" t="s">
        <v>49</v>
      </c>
      <c r="C33" s="30">
        <v>0</v>
      </c>
      <c r="D33" s="30">
        <v>0</v>
      </c>
      <c r="E33" s="30">
        <f>Нефтепродукты!G33</f>
        <v>1451.0250000000001</v>
      </c>
      <c r="F33" s="30">
        <f>ГазУТ!G33</f>
        <v>4369.0439999999999</v>
      </c>
      <c r="G33" s="30">
        <f>ТвТопливоУТ!G33</f>
        <v>2.7132000000000001</v>
      </c>
      <c r="H33" s="30">
        <v>0</v>
      </c>
      <c r="I33" s="30">
        <v>0</v>
      </c>
      <c r="J33" s="30">
        <f>ЭлектроэнергияУТ!G33</f>
        <v>4683.7539000000006</v>
      </c>
      <c r="K33" s="30">
        <f>ТеплоУТ!G33</f>
        <v>40429.081900000005</v>
      </c>
      <c r="L33" s="31">
        <f t="shared" si="0"/>
        <v>50935.618000000002</v>
      </c>
    </row>
    <row r="34" spans="1:12" s="5" customFormat="1" x14ac:dyDescent="0.25">
      <c r="A34" s="6" t="s">
        <v>110</v>
      </c>
      <c r="B34" s="4" t="s">
        <v>65</v>
      </c>
      <c r="C34" s="30">
        <v>0</v>
      </c>
      <c r="D34" s="30">
        <v>0</v>
      </c>
      <c r="E34" s="30">
        <f>Нефтепродукты!G34</f>
        <v>48.042000000000002</v>
      </c>
      <c r="F34" s="30">
        <f>ГазУТ!G34</f>
        <v>0</v>
      </c>
      <c r="G34" s="30">
        <f>ТвТопливоУТ!G34</f>
        <v>0</v>
      </c>
      <c r="H34" s="30">
        <v>0</v>
      </c>
      <c r="I34" s="30">
        <v>0</v>
      </c>
      <c r="J34" s="30">
        <f>ЭлектроэнергияУТ!G34</f>
        <v>0</v>
      </c>
      <c r="K34" s="30">
        <f>ТеплоУТ!G34</f>
        <v>3512.2650200000003</v>
      </c>
      <c r="L34" s="31">
        <f t="shared" si="0"/>
        <v>3560.3070200000002</v>
      </c>
    </row>
    <row r="35" spans="1:12" s="28" customFormat="1" ht="30" x14ac:dyDescent="0.25">
      <c r="A35" s="27" t="s">
        <v>69</v>
      </c>
      <c r="B35" s="26" t="s">
        <v>111</v>
      </c>
      <c r="C35" s="33">
        <v>0</v>
      </c>
      <c r="D35" s="33">
        <v>0</v>
      </c>
      <c r="E35" s="33">
        <f>Нефтепродукты!G35</f>
        <v>0</v>
      </c>
      <c r="F35" s="33">
        <f>ГазУТ!G35</f>
        <v>0</v>
      </c>
      <c r="G35" s="33">
        <f>ТвТопливоУТ!G35</f>
        <v>0</v>
      </c>
      <c r="H35" s="33">
        <v>0</v>
      </c>
      <c r="I35" s="33">
        <v>0</v>
      </c>
      <c r="J35" s="33">
        <f>ЭлектроэнергияУТ!G35</f>
        <v>0</v>
      </c>
      <c r="K35" s="33">
        <f>ТеплоУТ!G35</f>
        <v>0</v>
      </c>
      <c r="L35" s="33">
        <f t="shared" si="0"/>
        <v>0</v>
      </c>
    </row>
    <row r="37" spans="1:12" x14ac:dyDescent="0.25">
      <c r="F37" s="8"/>
    </row>
    <row r="39" spans="1:12" x14ac:dyDescent="0.25">
      <c r="A39" s="3"/>
    </row>
    <row r="40" spans="1:12" x14ac:dyDescent="0.25">
      <c r="A40" s="3"/>
    </row>
    <row r="41" spans="1:12" x14ac:dyDescent="0.25">
      <c r="A41" s="3"/>
    </row>
    <row r="42" spans="1:12" x14ac:dyDescent="0.25">
      <c r="A42" s="3"/>
    </row>
    <row r="43" spans="1:12" s="4" customFormat="1" x14ac:dyDescent="0.25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4" customFormat="1" x14ac:dyDescent="0.25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4" customFormat="1" x14ac:dyDescent="0.25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4" customFormat="1" x14ac:dyDescent="0.25">
      <c r="A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4" customFormat="1" x14ac:dyDescent="0.25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4" customFormat="1" x14ac:dyDescent="0.25">
      <c r="A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4" customFormat="1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4" customFormat="1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4" customFormat="1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4" customFormat="1" x14ac:dyDescent="0.25">
      <c r="A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4" customFormat="1" x14ac:dyDescent="0.25">
      <c r="A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4" customFormat="1" x14ac:dyDescent="0.25">
      <c r="A54" s="3"/>
      <c r="C54" s="3"/>
      <c r="D54" s="3"/>
      <c r="E54" s="3"/>
      <c r="F54" s="3"/>
      <c r="G54" s="3"/>
      <c r="H54" s="3"/>
      <c r="I54" s="3"/>
      <c r="J54" s="3"/>
      <c r="K54" s="3"/>
      <c r="L54" s="3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95087-BE21-43DE-A278-7C9AD6B504FB}">
  <dimension ref="A1:L54"/>
  <sheetViews>
    <sheetView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50.7109375" style="7" customWidth="1"/>
    <col min="2" max="2" width="8.7109375" style="4" customWidth="1"/>
    <col min="3" max="12" width="12.7109375" style="3" customWidth="1"/>
    <col min="13" max="16384" width="9.140625" style="3"/>
  </cols>
  <sheetData>
    <row r="1" spans="1:12" s="1" customFormat="1" ht="50.1" customHeight="1" x14ac:dyDescent="0.25">
      <c r="A1" s="9" t="s">
        <v>98</v>
      </c>
      <c r="B1" s="10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11" t="s">
        <v>13</v>
      </c>
      <c r="L1" s="9" t="s">
        <v>14</v>
      </c>
    </row>
    <row r="2" spans="1:12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13" t="s">
        <v>24</v>
      </c>
    </row>
    <row r="3" spans="1:12" x14ac:dyDescent="0.25">
      <c r="A3" s="7" t="s">
        <v>25</v>
      </c>
      <c r="B3" s="4" t="s">
        <v>15</v>
      </c>
      <c r="C3" s="30">
        <v>0</v>
      </c>
      <c r="D3" s="30">
        <v>0</v>
      </c>
      <c r="E3" s="30">
        <f>Нефтепродукты!H3</f>
        <v>0</v>
      </c>
      <c r="F3" s="30">
        <f>ГазУТ!H3</f>
        <v>0</v>
      </c>
      <c r="G3" s="30">
        <f>ТвТопливоУТ!H3</f>
        <v>0</v>
      </c>
      <c r="H3" s="30">
        <v>0</v>
      </c>
      <c r="I3" s="30">
        <v>0</v>
      </c>
      <c r="J3" s="30">
        <f>ЭлектроэнергияУТ!H3</f>
        <v>0</v>
      </c>
      <c r="K3" s="30">
        <f>ТеплоУТ!H3</f>
        <v>0</v>
      </c>
      <c r="L3" s="31">
        <f t="shared" ref="L3:L35" si="0">SUM(C3:K3)</f>
        <v>0</v>
      </c>
    </row>
    <row r="4" spans="1:12" x14ac:dyDescent="0.25">
      <c r="A4" s="7" t="s">
        <v>26</v>
      </c>
      <c r="B4" s="4" t="s">
        <v>16</v>
      </c>
      <c r="C4" s="30">
        <v>0</v>
      </c>
      <c r="D4" s="30">
        <v>0</v>
      </c>
      <c r="E4" s="30">
        <f>Нефтепродукты!H4</f>
        <v>6468.9639999999999</v>
      </c>
      <c r="F4" s="30">
        <f>ГазУТ!H4</f>
        <v>108755.268</v>
      </c>
      <c r="G4" s="30">
        <f>ТвТопливоУТ!H4</f>
        <v>179.018</v>
      </c>
      <c r="H4" s="30">
        <v>0</v>
      </c>
      <c r="I4" s="30">
        <v>0</v>
      </c>
      <c r="J4" s="30">
        <f>ЭлектроэнергияУТ!H4</f>
        <v>13527.810599999999</v>
      </c>
      <c r="K4" s="30">
        <f>ТеплоУТ!H4</f>
        <v>0</v>
      </c>
      <c r="L4" s="31">
        <f t="shared" si="0"/>
        <v>128931.06059999998</v>
      </c>
    </row>
    <row r="5" spans="1:12" x14ac:dyDescent="0.25">
      <c r="A5" s="7" t="s">
        <v>27</v>
      </c>
      <c r="B5" s="4" t="s">
        <v>17</v>
      </c>
      <c r="C5" s="30">
        <v>0</v>
      </c>
      <c r="D5" s="30">
        <v>0</v>
      </c>
      <c r="E5" s="30">
        <f>Нефтепродукты!H5</f>
        <v>0</v>
      </c>
      <c r="F5" s="30">
        <f>ГазУТ!H5</f>
        <v>0</v>
      </c>
      <c r="G5" s="30">
        <f>ТвТопливоУТ!H5</f>
        <v>0</v>
      </c>
      <c r="H5" s="30">
        <v>0</v>
      </c>
      <c r="I5" s="30">
        <v>0</v>
      </c>
      <c r="J5" s="30">
        <f>ЭлектроэнергияУТ!H5</f>
        <v>0</v>
      </c>
      <c r="K5" s="30">
        <f>ТеплоУТ!H5</f>
        <v>0</v>
      </c>
      <c r="L5" s="31">
        <f t="shared" si="0"/>
        <v>0</v>
      </c>
    </row>
    <row r="6" spans="1:12" x14ac:dyDescent="0.25">
      <c r="A6" s="7" t="s">
        <v>2</v>
      </c>
      <c r="B6" s="4" t="s">
        <v>18</v>
      </c>
      <c r="C6" s="30">
        <v>0</v>
      </c>
      <c r="D6" s="30">
        <v>0</v>
      </c>
      <c r="E6" s="30">
        <f>Нефтепродукты!H6</f>
        <v>0</v>
      </c>
      <c r="F6" s="30">
        <f>ГазУТ!H6</f>
        <v>0</v>
      </c>
      <c r="G6" s="30">
        <f>ТвТопливоУТ!H6</f>
        <v>0</v>
      </c>
      <c r="H6" s="30">
        <v>0</v>
      </c>
      <c r="I6" s="30">
        <v>0</v>
      </c>
      <c r="J6" s="30">
        <f>ЭлектроэнергияУТ!H6</f>
        <v>0</v>
      </c>
      <c r="K6" s="30">
        <f>ТеплоУТ!H6</f>
        <v>0</v>
      </c>
      <c r="L6" s="31">
        <f t="shared" si="0"/>
        <v>0</v>
      </c>
    </row>
    <row r="7" spans="1:12" s="5" customFormat="1" x14ac:dyDescent="0.25">
      <c r="A7" s="14" t="s">
        <v>28</v>
      </c>
      <c r="B7" s="15" t="s">
        <v>19</v>
      </c>
      <c r="C7" s="32">
        <f t="shared" ref="C7:L7" si="1">SUM(C3:C6)</f>
        <v>0</v>
      </c>
      <c r="D7" s="32">
        <f t="shared" si="1"/>
        <v>0</v>
      </c>
      <c r="E7" s="32">
        <f t="shared" si="1"/>
        <v>6468.9639999999999</v>
      </c>
      <c r="F7" s="32">
        <f t="shared" si="1"/>
        <v>108755.268</v>
      </c>
      <c r="G7" s="32">
        <f t="shared" si="1"/>
        <v>179.018</v>
      </c>
      <c r="H7" s="32">
        <f t="shared" si="1"/>
        <v>0</v>
      </c>
      <c r="I7" s="32">
        <f t="shared" si="1"/>
        <v>0</v>
      </c>
      <c r="J7" s="32">
        <f t="shared" si="1"/>
        <v>13527.810599999999</v>
      </c>
      <c r="K7" s="32">
        <f t="shared" si="1"/>
        <v>0</v>
      </c>
      <c r="L7" s="32">
        <f t="shared" si="1"/>
        <v>128931.06059999998</v>
      </c>
    </row>
    <row r="8" spans="1:12" x14ac:dyDescent="0.25">
      <c r="A8" s="7" t="s">
        <v>0</v>
      </c>
      <c r="B8" s="4" t="s">
        <v>20</v>
      </c>
      <c r="C8" s="41">
        <f>ROUND(C7+C9+C10+C14+C18+C19-C20,1)</f>
        <v>0</v>
      </c>
      <c r="D8" s="41">
        <f t="shared" ref="D8:L8" si="2">ROUND(D7+D9+D10+D14+D18+D19-D20,1)</f>
        <v>0</v>
      </c>
      <c r="E8" s="41">
        <f t="shared" si="2"/>
        <v>0</v>
      </c>
      <c r="F8" s="41">
        <f t="shared" si="2"/>
        <v>2031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0</v>
      </c>
      <c r="L8" s="41">
        <f t="shared" si="2"/>
        <v>2031</v>
      </c>
    </row>
    <row r="9" spans="1:12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f>Нефтепродукты!H9</f>
        <v>0</v>
      </c>
      <c r="F9" s="34">
        <f>ГазУТ!H9</f>
        <v>0</v>
      </c>
      <c r="G9" s="34">
        <f>ТвТопливоУТ!H9</f>
        <v>0</v>
      </c>
      <c r="H9" s="34">
        <v>0</v>
      </c>
      <c r="I9" s="34">
        <v>0</v>
      </c>
      <c r="J9" s="34">
        <f>ЭлектроэнергияУТ!H9</f>
        <v>0</v>
      </c>
      <c r="K9" s="34">
        <f>ТеплоУТ!H9</f>
        <v>0</v>
      </c>
      <c r="L9" s="35">
        <f t="shared" si="0"/>
        <v>0</v>
      </c>
    </row>
    <row r="10" spans="1:12" x14ac:dyDescent="0.25">
      <c r="A10" s="18" t="s">
        <v>57</v>
      </c>
      <c r="B10" s="19" t="s">
        <v>22</v>
      </c>
      <c r="C10" s="36">
        <f t="shared" ref="C10:L10" si="3">SUM(C11:C13)</f>
        <v>0</v>
      </c>
      <c r="D10" s="36">
        <f t="shared" si="3"/>
        <v>0</v>
      </c>
      <c r="E10" s="36">
        <f t="shared" si="3"/>
        <v>0</v>
      </c>
      <c r="F10" s="36">
        <f t="shared" si="3"/>
        <v>-102348.26</v>
      </c>
      <c r="G10" s="36">
        <f t="shared" si="3"/>
        <v>-176.3048</v>
      </c>
      <c r="H10" s="36">
        <f t="shared" si="3"/>
        <v>0</v>
      </c>
      <c r="I10" s="36">
        <f t="shared" si="3"/>
        <v>0</v>
      </c>
      <c r="J10" s="36">
        <f t="shared" si="3"/>
        <v>-4381.26</v>
      </c>
      <c r="K10" s="36">
        <f t="shared" si="3"/>
        <v>101522.76214000001</v>
      </c>
      <c r="L10" s="36">
        <f t="shared" si="3"/>
        <v>-5383.0626599999814</v>
      </c>
    </row>
    <row r="11" spans="1:12" x14ac:dyDescent="0.25">
      <c r="A11" s="20" t="s">
        <v>30</v>
      </c>
      <c r="B11" s="4" t="s">
        <v>31</v>
      </c>
      <c r="C11" s="30">
        <v>0</v>
      </c>
      <c r="D11" s="30">
        <v>0</v>
      </c>
      <c r="E11" s="30">
        <f>Нефтепродукты!H11</f>
        <v>0</v>
      </c>
      <c r="F11" s="30">
        <f>ГазУТ!H11</f>
        <v>0</v>
      </c>
      <c r="G11" s="30">
        <f>ТвТопливоУТ!H11</f>
        <v>0</v>
      </c>
      <c r="H11" s="30">
        <v>0</v>
      </c>
      <c r="I11" s="30">
        <v>0</v>
      </c>
      <c r="J11" s="30">
        <f>ЭлектроэнергияУТ!H11</f>
        <v>0</v>
      </c>
      <c r="K11" s="30">
        <f>ТеплоУТ!H11</f>
        <v>0</v>
      </c>
      <c r="L11" s="31">
        <f t="shared" si="0"/>
        <v>0</v>
      </c>
    </row>
    <row r="12" spans="1:12" x14ac:dyDescent="0.25">
      <c r="A12" s="20" t="s">
        <v>32</v>
      </c>
      <c r="B12" s="4" t="s">
        <v>33</v>
      </c>
      <c r="C12" s="30">
        <v>0</v>
      </c>
      <c r="D12" s="30">
        <v>0</v>
      </c>
      <c r="E12" s="30">
        <f>Нефтепродукты!H12</f>
        <v>0</v>
      </c>
      <c r="F12" s="30">
        <f>ГазУТ!H12</f>
        <v>-102348.26</v>
      </c>
      <c r="G12" s="30">
        <f>ТвТопливоУТ!H12</f>
        <v>-176.3048</v>
      </c>
      <c r="H12" s="30">
        <v>0</v>
      </c>
      <c r="I12" s="30">
        <v>0</v>
      </c>
      <c r="J12" s="30">
        <f>ЭлектроэнергияУТ!H12</f>
        <v>-4381.26</v>
      </c>
      <c r="K12" s="30">
        <f>ТеплоУТ!H12</f>
        <v>101522.76214000001</v>
      </c>
      <c r="L12" s="31">
        <f t="shared" si="0"/>
        <v>-5383.0626599999814</v>
      </c>
    </row>
    <row r="13" spans="1:12" x14ac:dyDescent="0.25">
      <c r="A13" s="20" t="s">
        <v>34</v>
      </c>
      <c r="B13" s="4" t="s">
        <v>35</v>
      </c>
      <c r="C13" s="30">
        <v>0</v>
      </c>
      <c r="D13" s="30">
        <v>0</v>
      </c>
      <c r="E13" s="30">
        <f>Нефтепродукты!H13</f>
        <v>0</v>
      </c>
      <c r="F13" s="30">
        <f>ГазУТ!H13</f>
        <v>0</v>
      </c>
      <c r="G13" s="30">
        <f>ТвТопливоУТ!H13</f>
        <v>0</v>
      </c>
      <c r="H13" s="30">
        <v>0</v>
      </c>
      <c r="I13" s="30">
        <v>0</v>
      </c>
      <c r="J13" s="30">
        <f>ЭлектроэнергияУТ!H13</f>
        <v>0</v>
      </c>
      <c r="K13" s="30">
        <f>ТеплоУТ!H13</f>
        <v>0</v>
      </c>
      <c r="L13" s="31">
        <f t="shared" si="0"/>
        <v>0</v>
      </c>
    </row>
    <row r="14" spans="1:12" x14ac:dyDescent="0.25">
      <c r="A14" s="18" t="s">
        <v>67</v>
      </c>
      <c r="B14" s="19" t="s">
        <v>23</v>
      </c>
      <c r="C14" s="36">
        <f t="shared" ref="C14:L14" si="4">SUM(C15:C17)</f>
        <v>0</v>
      </c>
      <c r="D14" s="36">
        <f t="shared" si="4"/>
        <v>0</v>
      </c>
      <c r="E14" s="36">
        <f t="shared" si="4"/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  <c r="L14" s="36">
        <f t="shared" si="4"/>
        <v>0</v>
      </c>
    </row>
    <row r="15" spans="1:12" x14ac:dyDescent="0.25">
      <c r="A15" s="20" t="s">
        <v>68</v>
      </c>
      <c r="B15" s="4" t="s">
        <v>36</v>
      </c>
      <c r="C15" s="30">
        <v>0</v>
      </c>
      <c r="D15" s="30">
        <v>0</v>
      </c>
      <c r="E15" s="30">
        <f>Нефтепродукты!H15</f>
        <v>0</v>
      </c>
      <c r="F15" s="30">
        <f>ГазУТ!H15</f>
        <v>0</v>
      </c>
      <c r="G15" s="30">
        <f>ТвТопливоУТ!H15</f>
        <v>0</v>
      </c>
      <c r="H15" s="30">
        <v>0</v>
      </c>
      <c r="I15" s="30">
        <v>0</v>
      </c>
      <c r="J15" s="30">
        <f>ЭлектроэнергияУТ!H15</f>
        <v>0</v>
      </c>
      <c r="K15" s="30">
        <f>ТеплоУТ!H15</f>
        <v>0</v>
      </c>
      <c r="L15" s="31">
        <f t="shared" si="0"/>
        <v>0</v>
      </c>
    </row>
    <row r="16" spans="1:12" x14ac:dyDescent="0.25">
      <c r="A16" s="20" t="s">
        <v>37</v>
      </c>
      <c r="B16" s="4" t="s">
        <v>38</v>
      </c>
      <c r="C16" s="30">
        <v>0</v>
      </c>
      <c r="D16" s="30">
        <v>0</v>
      </c>
      <c r="E16" s="30">
        <f>Нефтепродукты!H16</f>
        <v>0</v>
      </c>
      <c r="F16" s="30">
        <f>ГазУТ!H16</f>
        <v>0</v>
      </c>
      <c r="G16" s="30">
        <f>ТвТопливоУТ!H16</f>
        <v>0</v>
      </c>
      <c r="H16" s="30">
        <v>0</v>
      </c>
      <c r="I16" s="30">
        <v>0</v>
      </c>
      <c r="J16" s="30">
        <f>ЭлектроэнергияУТ!H16</f>
        <v>0</v>
      </c>
      <c r="K16" s="30">
        <f>ТеплоУТ!H16</f>
        <v>0</v>
      </c>
      <c r="L16" s="31">
        <f t="shared" si="0"/>
        <v>0</v>
      </c>
    </row>
    <row r="17" spans="1:12" x14ac:dyDescent="0.25">
      <c r="A17" s="20" t="s">
        <v>39</v>
      </c>
      <c r="B17" s="4" t="s">
        <v>40</v>
      </c>
      <c r="C17" s="30">
        <v>0</v>
      </c>
      <c r="D17" s="30">
        <v>0</v>
      </c>
      <c r="E17" s="30">
        <f>Нефтепродукты!H17</f>
        <v>0</v>
      </c>
      <c r="F17" s="30">
        <f>ГазУТ!H17</f>
        <v>0</v>
      </c>
      <c r="G17" s="30">
        <f>ТвТопливоУТ!H17</f>
        <v>0</v>
      </c>
      <c r="H17" s="30">
        <v>0</v>
      </c>
      <c r="I17" s="30">
        <v>0</v>
      </c>
      <c r="J17" s="30">
        <f>ЭлектроэнергияУТ!H17</f>
        <v>0</v>
      </c>
      <c r="K17" s="30">
        <f>ТеплоУТ!H17</f>
        <v>0</v>
      </c>
      <c r="L17" s="31">
        <f t="shared" si="0"/>
        <v>0</v>
      </c>
    </row>
    <row r="18" spans="1:12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f>Нефтепродукты!H18</f>
        <v>0</v>
      </c>
      <c r="F18" s="32">
        <f>ГазУТ!H18</f>
        <v>0</v>
      </c>
      <c r="G18" s="32">
        <f>ТвТопливоУТ!H18</f>
        <v>0</v>
      </c>
      <c r="H18" s="32">
        <v>0</v>
      </c>
      <c r="I18" s="32">
        <v>0</v>
      </c>
      <c r="J18" s="32">
        <f>ЭлектроэнергияУТ!H18</f>
        <v>0</v>
      </c>
      <c r="K18" s="32">
        <f>ТеплоУТ!H18</f>
        <v>-5290.1600000000008</v>
      </c>
      <c r="L18" s="33">
        <f t="shared" si="0"/>
        <v>-5290.1600000000008</v>
      </c>
    </row>
    <row r="19" spans="1:12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f>Нефтепродукты!H19</f>
        <v>0</v>
      </c>
      <c r="F19" s="37">
        <f>ГазУТ!H19</f>
        <v>0</v>
      </c>
      <c r="G19" s="37">
        <f>ТвТопливоУТ!H19</f>
        <v>0</v>
      </c>
      <c r="H19" s="37">
        <v>0</v>
      </c>
      <c r="I19" s="37">
        <v>0</v>
      </c>
      <c r="J19" s="37">
        <f>ЭлектроэнергияУТ!H19</f>
        <v>0</v>
      </c>
      <c r="K19" s="37">
        <f>ТеплоУТ!H19</f>
        <v>-16369.776000000002</v>
      </c>
      <c r="L19" s="38">
        <f t="shared" si="0"/>
        <v>-16369.776000000002</v>
      </c>
    </row>
    <row r="20" spans="1:12" s="5" customFormat="1" x14ac:dyDescent="0.25">
      <c r="A20" s="14" t="s">
        <v>44</v>
      </c>
      <c r="B20" s="15" t="s">
        <v>45</v>
      </c>
      <c r="C20" s="32">
        <f>C21+C22+C26+C27+C32+C33+C34+C35</f>
        <v>0</v>
      </c>
      <c r="D20" s="32">
        <f t="shared" ref="D20:L20" si="5">D21+D22+D26+D27+D32+D33+D34+D35</f>
        <v>0</v>
      </c>
      <c r="E20" s="32">
        <f t="shared" si="5"/>
        <v>6468.963999999999</v>
      </c>
      <c r="F20" s="32">
        <f t="shared" si="5"/>
        <v>4375.9679999999998</v>
      </c>
      <c r="G20" s="32">
        <f t="shared" si="5"/>
        <v>2.7132000000000001</v>
      </c>
      <c r="H20" s="32">
        <f t="shared" si="5"/>
        <v>0</v>
      </c>
      <c r="I20" s="32">
        <f t="shared" si="5"/>
        <v>0</v>
      </c>
      <c r="J20" s="32">
        <f t="shared" si="5"/>
        <v>9146.5505999999987</v>
      </c>
      <c r="K20" s="32">
        <f t="shared" si="5"/>
        <v>79862.826140000019</v>
      </c>
      <c r="L20" s="32">
        <f t="shared" si="5"/>
        <v>99857.021940000006</v>
      </c>
    </row>
    <row r="21" spans="1:12" s="5" customFormat="1" x14ac:dyDescent="0.25">
      <c r="A21" s="6" t="s">
        <v>50</v>
      </c>
      <c r="B21" s="4" t="s">
        <v>58</v>
      </c>
      <c r="C21" s="30">
        <v>0</v>
      </c>
      <c r="D21" s="30">
        <v>0</v>
      </c>
      <c r="E21" s="30">
        <f>Нефтепродукты!H21</f>
        <v>0</v>
      </c>
      <c r="F21" s="30">
        <f>ГазУТ!H21</f>
        <v>0</v>
      </c>
      <c r="G21" s="30">
        <f>ТвТопливоУТ!H21</f>
        <v>0</v>
      </c>
      <c r="H21" s="30">
        <v>0</v>
      </c>
      <c r="I21" s="30">
        <v>0</v>
      </c>
      <c r="J21" s="30">
        <f>ЭлектроэнергияУТ!H21</f>
        <v>0</v>
      </c>
      <c r="K21" s="30">
        <f>ТеплоУТ!H21</f>
        <v>0</v>
      </c>
      <c r="L21" s="31">
        <f t="shared" si="0"/>
        <v>0</v>
      </c>
    </row>
    <row r="22" spans="1:12" s="5" customFormat="1" x14ac:dyDescent="0.25">
      <c r="A22" s="6" t="s">
        <v>51</v>
      </c>
      <c r="B22" s="4" t="s">
        <v>46</v>
      </c>
      <c r="C22" s="30">
        <f>SUM(C23:C25)</f>
        <v>0</v>
      </c>
      <c r="D22" s="30">
        <f t="shared" ref="D22:L22" si="6">SUM(D23:D25)</f>
        <v>0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3630.6032999999998</v>
      </c>
      <c r="K22" s="30">
        <f t="shared" si="6"/>
        <v>27904.152580000002</v>
      </c>
      <c r="L22" s="30">
        <f t="shared" si="6"/>
        <v>31534.755880000001</v>
      </c>
    </row>
    <row r="23" spans="1:12" s="5" customFormat="1" x14ac:dyDescent="0.25">
      <c r="A23" s="44" t="s">
        <v>108</v>
      </c>
      <c r="B23" s="45" t="s">
        <v>66</v>
      </c>
      <c r="C23" s="30">
        <v>0</v>
      </c>
      <c r="D23" s="30">
        <v>0</v>
      </c>
      <c r="E23" s="30">
        <f>Нефтепродукты!H23</f>
        <v>0</v>
      </c>
      <c r="F23" s="30">
        <f>ГазУТ!H23</f>
        <v>0</v>
      </c>
      <c r="G23" s="30">
        <f>ТвТопливоУТ!H23</f>
        <v>0</v>
      </c>
      <c r="H23" s="30">
        <v>0</v>
      </c>
      <c r="I23" s="30">
        <v>0</v>
      </c>
      <c r="J23" s="30">
        <f>ЭлектроэнергияУТ!H23</f>
        <v>2468.7945</v>
      </c>
      <c r="K23" s="30">
        <f>ТеплоУТ!H23</f>
        <v>18320.894</v>
      </c>
      <c r="L23" s="31">
        <f t="shared" si="0"/>
        <v>20789.6885</v>
      </c>
    </row>
    <row r="24" spans="1:12" s="5" customFormat="1" x14ac:dyDescent="0.25">
      <c r="A24" s="44" t="s">
        <v>109</v>
      </c>
      <c r="B24" s="45" t="s">
        <v>70</v>
      </c>
      <c r="C24" s="30">
        <v>0</v>
      </c>
      <c r="D24" s="30">
        <v>0</v>
      </c>
      <c r="E24" s="30">
        <f>Нефтепродукты!H24</f>
        <v>0</v>
      </c>
      <c r="F24" s="30">
        <f>ГазУТ!H24</f>
        <v>0</v>
      </c>
      <c r="G24" s="30">
        <f>ТвТопливоУТ!H24</f>
        <v>0</v>
      </c>
      <c r="H24" s="30">
        <v>0</v>
      </c>
      <c r="I24" s="30">
        <v>0</v>
      </c>
      <c r="J24" s="30">
        <f>ЭлектроэнергияУТ!H24</f>
        <v>807.39659999999992</v>
      </c>
      <c r="K24" s="30">
        <f>ТеплоУТ!H24</f>
        <v>3894.6425400000003</v>
      </c>
      <c r="L24" s="31">
        <f t="shared" si="0"/>
        <v>4702.0391399999999</v>
      </c>
    </row>
    <row r="25" spans="1:12" s="5" customFormat="1" x14ac:dyDescent="0.25">
      <c r="A25" s="44" t="s">
        <v>73</v>
      </c>
      <c r="B25" s="45" t="s">
        <v>71</v>
      </c>
      <c r="C25" s="30">
        <v>0</v>
      </c>
      <c r="D25" s="30">
        <v>0</v>
      </c>
      <c r="E25" s="30">
        <f>Нефтепродукты!H25</f>
        <v>0</v>
      </c>
      <c r="F25" s="30">
        <f>ГазУТ!H25</f>
        <v>0</v>
      </c>
      <c r="G25" s="30">
        <f>ТвТопливоУТ!H25</f>
        <v>0</v>
      </c>
      <c r="H25" s="30">
        <v>0</v>
      </c>
      <c r="I25" s="30">
        <v>0</v>
      </c>
      <c r="J25" s="30">
        <f>ЭлектроэнергияУТ!H25</f>
        <v>354.41219999999998</v>
      </c>
      <c r="K25" s="30">
        <f>ТеплоУТ!H25</f>
        <v>5688.6160400000008</v>
      </c>
      <c r="L25" s="31">
        <f t="shared" si="0"/>
        <v>6043.0282400000006</v>
      </c>
    </row>
    <row r="26" spans="1:12" s="5" customFormat="1" x14ac:dyDescent="0.25">
      <c r="A26" s="6" t="s">
        <v>3</v>
      </c>
      <c r="B26" s="4" t="s">
        <v>59</v>
      </c>
      <c r="C26" s="30">
        <v>0</v>
      </c>
      <c r="D26" s="30">
        <v>0</v>
      </c>
      <c r="E26" s="30">
        <f>Нефтепродукты!H26</f>
        <v>0</v>
      </c>
      <c r="F26" s="30">
        <f>ГазУТ!H26</f>
        <v>0</v>
      </c>
      <c r="G26" s="30">
        <f>ТвТопливоУТ!H26</f>
        <v>0</v>
      </c>
      <c r="H26" s="30">
        <v>0</v>
      </c>
      <c r="I26" s="30">
        <v>0</v>
      </c>
      <c r="J26" s="30">
        <f>ЭлектроэнергияУТ!H26</f>
        <v>0</v>
      </c>
      <c r="K26" s="30">
        <f>ТеплоУТ!H26</f>
        <v>0</v>
      </c>
      <c r="L26" s="31">
        <f t="shared" si="0"/>
        <v>0</v>
      </c>
    </row>
    <row r="27" spans="1:12" s="5" customFormat="1" x14ac:dyDescent="0.25">
      <c r="A27" s="6" t="s">
        <v>47</v>
      </c>
      <c r="B27" s="4" t="s">
        <v>48</v>
      </c>
      <c r="C27" s="30">
        <f t="shared" ref="C27:L27" si="7">SUM(C28:C31)</f>
        <v>0</v>
      </c>
      <c r="D27" s="30">
        <f t="shared" si="7"/>
        <v>0</v>
      </c>
      <c r="E27" s="30">
        <f t="shared" si="7"/>
        <v>4950.5769999999993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4950.5769999999993</v>
      </c>
    </row>
    <row r="28" spans="1:12" s="5" customFormat="1" x14ac:dyDescent="0.25">
      <c r="A28" s="20" t="s">
        <v>53</v>
      </c>
      <c r="B28" s="4" t="s">
        <v>60</v>
      </c>
      <c r="C28" s="30">
        <v>0</v>
      </c>
      <c r="D28" s="30">
        <v>0</v>
      </c>
      <c r="E28" s="30">
        <f>Нефтепродукты!H28</f>
        <v>0</v>
      </c>
      <c r="F28" s="30">
        <f>ГазУТ!H28</f>
        <v>0</v>
      </c>
      <c r="G28" s="30">
        <f>ТвТопливоУТ!H28</f>
        <v>0</v>
      </c>
      <c r="H28" s="30">
        <v>0</v>
      </c>
      <c r="I28" s="30">
        <v>0</v>
      </c>
      <c r="J28" s="30">
        <f>ЭлектроэнергияУТ!H28</f>
        <v>0</v>
      </c>
      <c r="K28" s="30">
        <f>ТеплоУТ!H28</f>
        <v>0</v>
      </c>
      <c r="L28" s="31">
        <f t="shared" si="0"/>
        <v>0</v>
      </c>
    </row>
    <row r="29" spans="1:12" s="5" customFormat="1" x14ac:dyDescent="0.25">
      <c r="A29" s="20" t="s">
        <v>52</v>
      </c>
      <c r="B29" s="4" t="s">
        <v>61</v>
      </c>
      <c r="C29" s="30">
        <v>0</v>
      </c>
      <c r="D29" s="30">
        <v>0</v>
      </c>
      <c r="E29" s="30">
        <f>Нефтепродукты!H29</f>
        <v>0</v>
      </c>
      <c r="F29" s="30">
        <f>ГазУТ!H29</f>
        <v>0</v>
      </c>
      <c r="G29" s="30">
        <f>ТвТопливоУТ!H29</f>
        <v>0</v>
      </c>
      <c r="H29" s="30">
        <v>0</v>
      </c>
      <c r="I29" s="30">
        <v>0</v>
      </c>
      <c r="J29" s="30">
        <f>ЭлектроэнергияУТ!H29</f>
        <v>0</v>
      </c>
      <c r="K29" s="30">
        <f>ТеплоУТ!H29</f>
        <v>0</v>
      </c>
      <c r="L29" s="31">
        <f t="shared" si="0"/>
        <v>0</v>
      </c>
    </row>
    <row r="30" spans="1:12" s="5" customFormat="1" x14ac:dyDescent="0.25">
      <c r="A30" s="20" t="s">
        <v>54</v>
      </c>
      <c r="B30" s="4" t="s">
        <v>62</v>
      </c>
      <c r="C30" s="30">
        <v>0</v>
      </c>
      <c r="D30" s="30">
        <v>0</v>
      </c>
      <c r="E30" s="30">
        <f>Нефтепродукты!H30</f>
        <v>4950.5769999999993</v>
      </c>
      <c r="F30" s="30">
        <f>ГазУТ!H30</f>
        <v>0</v>
      </c>
      <c r="G30" s="30">
        <f>ТвТопливоУТ!H30</f>
        <v>0</v>
      </c>
      <c r="H30" s="30">
        <v>0</v>
      </c>
      <c r="I30" s="30">
        <v>0</v>
      </c>
      <c r="J30" s="30">
        <f>ЭлектроэнергияУТ!H30</f>
        <v>0</v>
      </c>
      <c r="K30" s="30">
        <f>ТеплоУТ!H30</f>
        <v>0</v>
      </c>
      <c r="L30" s="31">
        <f t="shared" si="0"/>
        <v>4950.5769999999993</v>
      </c>
    </row>
    <row r="31" spans="1:12" s="5" customFormat="1" x14ac:dyDescent="0.25">
      <c r="A31" s="20" t="s">
        <v>55</v>
      </c>
      <c r="B31" s="4" t="s">
        <v>63</v>
      </c>
      <c r="C31" s="30">
        <v>0</v>
      </c>
      <c r="D31" s="30">
        <v>0</v>
      </c>
      <c r="E31" s="30">
        <f>Нефтепродукты!H31</f>
        <v>0</v>
      </c>
      <c r="F31" s="30">
        <f>ГазУТ!H31</f>
        <v>0</v>
      </c>
      <c r="G31" s="30">
        <f>ТвТопливоУТ!H31</f>
        <v>0</v>
      </c>
      <c r="H31" s="30">
        <v>0</v>
      </c>
      <c r="I31" s="30">
        <v>0</v>
      </c>
      <c r="J31" s="30">
        <f>ЭлектроэнергияУТ!H31</f>
        <v>0</v>
      </c>
      <c r="K31" s="30">
        <f>ТеплоУТ!H31</f>
        <v>0</v>
      </c>
      <c r="L31" s="31">
        <f t="shared" si="0"/>
        <v>0</v>
      </c>
    </row>
    <row r="32" spans="1:12" s="5" customFormat="1" x14ac:dyDescent="0.25">
      <c r="A32" s="6" t="s">
        <v>56</v>
      </c>
      <c r="B32" s="4" t="s">
        <v>64</v>
      </c>
      <c r="C32" s="30">
        <v>0</v>
      </c>
      <c r="D32" s="30">
        <v>0</v>
      </c>
      <c r="E32" s="30">
        <f>Нефтепродукты!H32</f>
        <v>0</v>
      </c>
      <c r="F32" s="30">
        <f>ГазУТ!H32</f>
        <v>0</v>
      </c>
      <c r="G32" s="30">
        <f>ТвТопливоУТ!H32</f>
        <v>0</v>
      </c>
      <c r="H32" s="30">
        <v>0</v>
      </c>
      <c r="I32" s="30">
        <v>0</v>
      </c>
      <c r="J32" s="30">
        <f>ЭлектроэнергияУТ!H32</f>
        <v>827.50709999999992</v>
      </c>
      <c r="K32" s="30">
        <f>ТеплоУТ!H32</f>
        <v>7753.6805199999999</v>
      </c>
      <c r="L32" s="31">
        <f t="shared" si="0"/>
        <v>8581.1876200000006</v>
      </c>
    </row>
    <row r="33" spans="1:12" s="5" customFormat="1" x14ac:dyDescent="0.25">
      <c r="A33" s="6" t="s">
        <v>1</v>
      </c>
      <c r="B33" s="4" t="s">
        <v>49</v>
      </c>
      <c r="C33" s="30">
        <v>0</v>
      </c>
      <c r="D33" s="30">
        <v>0</v>
      </c>
      <c r="E33" s="30">
        <f>Нефтепродукты!H33</f>
        <v>1469.7169999999996</v>
      </c>
      <c r="F33" s="30">
        <f>ГазУТ!H33</f>
        <v>4375.9679999999998</v>
      </c>
      <c r="G33" s="30">
        <f>ТвТопливоУТ!H33</f>
        <v>2.7132000000000001</v>
      </c>
      <c r="H33" s="30">
        <v>0</v>
      </c>
      <c r="I33" s="30">
        <v>0</v>
      </c>
      <c r="J33" s="30">
        <f>ЭлектроэнергияУТ!H33</f>
        <v>4688.4402</v>
      </c>
      <c r="K33" s="30">
        <f>ТеплоУТ!H33</f>
        <v>40671.656540000004</v>
      </c>
      <c r="L33" s="31">
        <f t="shared" si="0"/>
        <v>51208.494940000004</v>
      </c>
    </row>
    <row r="34" spans="1:12" s="5" customFormat="1" x14ac:dyDescent="0.25">
      <c r="A34" s="6" t="s">
        <v>110</v>
      </c>
      <c r="B34" s="4" t="s">
        <v>65</v>
      </c>
      <c r="C34" s="30">
        <v>0</v>
      </c>
      <c r="D34" s="30">
        <v>0</v>
      </c>
      <c r="E34" s="30">
        <f>Нефтепродукты!H34</f>
        <v>48.67</v>
      </c>
      <c r="F34" s="30">
        <f>ГазУТ!H34</f>
        <v>0</v>
      </c>
      <c r="G34" s="30">
        <f>ТвТопливоУТ!H34</f>
        <v>0</v>
      </c>
      <c r="H34" s="30">
        <v>0</v>
      </c>
      <c r="I34" s="30">
        <v>0</v>
      </c>
      <c r="J34" s="30">
        <f>ЭлектроэнергияУТ!H34</f>
        <v>0</v>
      </c>
      <c r="K34" s="30">
        <f>ТеплоУТ!H34</f>
        <v>3533.3365000000003</v>
      </c>
      <c r="L34" s="31">
        <f t="shared" si="0"/>
        <v>3582.0065000000004</v>
      </c>
    </row>
    <row r="35" spans="1:12" s="28" customFormat="1" ht="30" x14ac:dyDescent="0.25">
      <c r="A35" s="27" t="s">
        <v>69</v>
      </c>
      <c r="B35" s="26" t="s">
        <v>111</v>
      </c>
      <c r="C35" s="33">
        <v>0</v>
      </c>
      <c r="D35" s="33">
        <v>0</v>
      </c>
      <c r="E35" s="33">
        <f>Нефтепродукты!H35</f>
        <v>0</v>
      </c>
      <c r="F35" s="33">
        <f>ГазУТ!H35</f>
        <v>0</v>
      </c>
      <c r="G35" s="33">
        <f>ТвТопливоУТ!H35</f>
        <v>0</v>
      </c>
      <c r="H35" s="33">
        <v>0</v>
      </c>
      <c r="I35" s="33">
        <v>0</v>
      </c>
      <c r="J35" s="33">
        <f>ЭлектроэнергияУТ!H35</f>
        <v>0</v>
      </c>
      <c r="K35" s="33">
        <f>ТеплоУТ!H35</f>
        <v>0</v>
      </c>
      <c r="L35" s="33">
        <f t="shared" si="0"/>
        <v>0</v>
      </c>
    </row>
    <row r="37" spans="1:12" x14ac:dyDescent="0.25">
      <c r="F37" s="8"/>
    </row>
    <row r="39" spans="1:12" x14ac:dyDescent="0.25">
      <c r="A39" s="3"/>
    </row>
    <row r="40" spans="1:12" x14ac:dyDescent="0.25">
      <c r="A40" s="3"/>
    </row>
    <row r="41" spans="1:12" x14ac:dyDescent="0.25">
      <c r="A41" s="3"/>
    </row>
    <row r="42" spans="1:12" x14ac:dyDescent="0.25">
      <c r="A42" s="3"/>
    </row>
    <row r="43" spans="1:12" s="4" customFormat="1" x14ac:dyDescent="0.25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4" customFormat="1" x14ac:dyDescent="0.25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4" customFormat="1" x14ac:dyDescent="0.25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4" customFormat="1" x14ac:dyDescent="0.25">
      <c r="A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4" customFormat="1" x14ac:dyDescent="0.25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4" customFormat="1" x14ac:dyDescent="0.25">
      <c r="A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4" customFormat="1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4" customFormat="1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4" customFormat="1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4" customFormat="1" x14ac:dyDescent="0.25">
      <c r="A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4" customFormat="1" x14ac:dyDescent="0.25">
      <c r="A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4" customFormat="1" x14ac:dyDescent="0.25">
      <c r="A54" s="3"/>
      <c r="C54" s="3"/>
      <c r="D54" s="3"/>
      <c r="E54" s="3"/>
      <c r="F54" s="3"/>
      <c r="G54" s="3"/>
      <c r="H54" s="3"/>
      <c r="I54" s="3"/>
      <c r="J54" s="3"/>
      <c r="K54" s="3"/>
      <c r="L54" s="3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510E0-EAE6-4266-9304-B543B7C49784}">
  <dimension ref="A1:L54"/>
  <sheetViews>
    <sheetView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50.7109375" style="7" customWidth="1"/>
    <col min="2" max="2" width="8.7109375" style="4" customWidth="1"/>
    <col min="3" max="12" width="12.7109375" style="3" customWidth="1"/>
    <col min="13" max="16384" width="9.140625" style="3"/>
  </cols>
  <sheetData>
    <row r="1" spans="1:12" s="1" customFormat="1" ht="50.1" customHeight="1" x14ac:dyDescent="0.25">
      <c r="A1" s="9" t="s">
        <v>99</v>
      </c>
      <c r="B1" s="10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11" t="s">
        <v>13</v>
      </c>
      <c r="L1" s="9" t="s">
        <v>14</v>
      </c>
    </row>
    <row r="2" spans="1:12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13" t="s">
        <v>24</v>
      </c>
    </row>
    <row r="3" spans="1:12" x14ac:dyDescent="0.25">
      <c r="A3" s="7" t="s">
        <v>25</v>
      </c>
      <c r="B3" s="4" t="s">
        <v>15</v>
      </c>
      <c r="C3" s="30">
        <v>0</v>
      </c>
      <c r="D3" s="30">
        <v>0</v>
      </c>
      <c r="E3" s="30">
        <f>Нефтепродукты!I3</f>
        <v>0</v>
      </c>
      <c r="F3" s="30">
        <f>ГазУТ!I3</f>
        <v>0</v>
      </c>
      <c r="G3" s="30">
        <f>ТвТопливоУТ!I3</f>
        <v>0</v>
      </c>
      <c r="H3" s="30">
        <v>0</v>
      </c>
      <c r="I3" s="30">
        <v>0</v>
      </c>
      <c r="J3" s="30">
        <f>ЭлектроэнергияУТ!I3</f>
        <v>0</v>
      </c>
      <c r="K3" s="30">
        <f>ТеплоУТ!I3</f>
        <v>0</v>
      </c>
      <c r="L3" s="31">
        <f t="shared" ref="L3:L35" si="0">SUM(C3:K3)</f>
        <v>0</v>
      </c>
    </row>
    <row r="4" spans="1:12" x14ac:dyDescent="0.25">
      <c r="A4" s="7" t="s">
        <v>26</v>
      </c>
      <c r="B4" s="4" t="s">
        <v>16</v>
      </c>
      <c r="C4" s="30">
        <v>0</v>
      </c>
      <c r="D4" s="30">
        <v>0</v>
      </c>
      <c r="E4" s="30">
        <f>Нефтепродукты!I4</f>
        <v>6523.9089999999997</v>
      </c>
      <c r="F4" s="30">
        <f>ГазУТ!I4</f>
        <v>106288.01599999999</v>
      </c>
      <c r="G4" s="30">
        <f>ТвТопливоУТ!I4</f>
        <v>178.45940000000002</v>
      </c>
      <c r="H4" s="30">
        <v>0</v>
      </c>
      <c r="I4" s="30">
        <v>0</v>
      </c>
      <c r="J4" s="30">
        <f>ЭлектроэнергияУТ!I4</f>
        <v>13860.8454</v>
      </c>
      <c r="K4" s="30">
        <f>ТеплоУТ!I4</f>
        <v>0</v>
      </c>
      <c r="L4" s="31">
        <f t="shared" si="0"/>
        <v>126851.2298</v>
      </c>
    </row>
    <row r="5" spans="1:12" x14ac:dyDescent="0.25">
      <c r="A5" s="7" t="s">
        <v>27</v>
      </c>
      <c r="B5" s="4" t="s">
        <v>17</v>
      </c>
      <c r="C5" s="30">
        <v>0</v>
      </c>
      <c r="D5" s="30">
        <v>0</v>
      </c>
      <c r="E5" s="30">
        <f>Нефтепродукты!I5</f>
        <v>0</v>
      </c>
      <c r="F5" s="30">
        <f>ГазУТ!I5</f>
        <v>0</v>
      </c>
      <c r="G5" s="30">
        <f>ТвТопливоУТ!I5</f>
        <v>0</v>
      </c>
      <c r="H5" s="30">
        <v>0</v>
      </c>
      <c r="I5" s="30">
        <v>0</v>
      </c>
      <c r="J5" s="30">
        <f>ЭлектроэнергияУТ!I5</f>
        <v>0</v>
      </c>
      <c r="K5" s="30">
        <f>ТеплоУТ!I5</f>
        <v>0</v>
      </c>
      <c r="L5" s="31">
        <f t="shared" si="0"/>
        <v>0</v>
      </c>
    </row>
    <row r="6" spans="1:12" x14ac:dyDescent="0.25">
      <c r="A6" s="7" t="s">
        <v>2</v>
      </c>
      <c r="B6" s="4" t="s">
        <v>18</v>
      </c>
      <c r="C6" s="30">
        <v>0</v>
      </c>
      <c r="D6" s="30">
        <v>0</v>
      </c>
      <c r="E6" s="30">
        <f>Нефтепродукты!I6</f>
        <v>0</v>
      </c>
      <c r="F6" s="30">
        <f>ГазУТ!I6</f>
        <v>0</v>
      </c>
      <c r="G6" s="30">
        <f>ТвТопливоУТ!I6</f>
        <v>0</v>
      </c>
      <c r="H6" s="30">
        <v>0</v>
      </c>
      <c r="I6" s="30">
        <v>0</v>
      </c>
      <c r="J6" s="30">
        <f>ЭлектроэнергияУТ!I6</f>
        <v>0</v>
      </c>
      <c r="K6" s="30">
        <f>ТеплоУТ!I6</f>
        <v>0</v>
      </c>
      <c r="L6" s="31">
        <f t="shared" si="0"/>
        <v>0</v>
      </c>
    </row>
    <row r="7" spans="1:12" s="5" customFormat="1" x14ac:dyDescent="0.25">
      <c r="A7" s="14" t="s">
        <v>28</v>
      </c>
      <c r="B7" s="15" t="s">
        <v>19</v>
      </c>
      <c r="C7" s="32">
        <f t="shared" ref="C7:L7" si="1">SUM(C3:C6)</f>
        <v>0</v>
      </c>
      <c r="D7" s="32">
        <f t="shared" si="1"/>
        <v>0</v>
      </c>
      <c r="E7" s="32">
        <f t="shared" si="1"/>
        <v>6523.9089999999997</v>
      </c>
      <c r="F7" s="32">
        <f t="shared" si="1"/>
        <v>106288.01599999999</v>
      </c>
      <c r="G7" s="32">
        <f t="shared" si="1"/>
        <v>178.45940000000002</v>
      </c>
      <c r="H7" s="32">
        <f t="shared" si="1"/>
        <v>0</v>
      </c>
      <c r="I7" s="32">
        <f t="shared" si="1"/>
        <v>0</v>
      </c>
      <c r="J7" s="32">
        <f t="shared" si="1"/>
        <v>13860.8454</v>
      </c>
      <c r="K7" s="32">
        <f t="shared" si="1"/>
        <v>0</v>
      </c>
      <c r="L7" s="32">
        <f t="shared" si="1"/>
        <v>126851.2298</v>
      </c>
    </row>
    <row r="8" spans="1:12" x14ac:dyDescent="0.25">
      <c r="A8" s="7" t="s">
        <v>0</v>
      </c>
      <c r="B8" s="4" t="s">
        <v>20</v>
      </c>
      <c r="C8" s="41">
        <f>ROUND(C7+C9+C10+C14+C18+C19-C20,1)</f>
        <v>0</v>
      </c>
      <c r="D8" s="41">
        <f t="shared" ref="D8:L8" si="2">ROUND(D7+D9+D10+D14+D18+D19-D20,1)</f>
        <v>0</v>
      </c>
      <c r="E8" s="41">
        <f t="shared" si="2"/>
        <v>0</v>
      </c>
      <c r="F8" s="41">
        <f t="shared" si="2"/>
        <v>1650.2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0</v>
      </c>
      <c r="L8" s="41">
        <f t="shared" si="2"/>
        <v>1650.2</v>
      </c>
    </row>
    <row r="9" spans="1:12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f>Нефтепродукты!I9</f>
        <v>0</v>
      </c>
      <c r="F9" s="34">
        <f>ГазУТ!I9</f>
        <v>0</v>
      </c>
      <c r="G9" s="34">
        <f>ТвТопливоУТ!I9</f>
        <v>0</v>
      </c>
      <c r="H9" s="34">
        <v>0</v>
      </c>
      <c r="I9" s="34">
        <v>0</v>
      </c>
      <c r="J9" s="34">
        <f>ЭлектроэнергияУТ!I9</f>
        <v>0</v>
      </c>
      <c r="K9" s="34">
        <f>ТеплоУТ!I9</f>
        <v>0</v>
      </c>
      <c r="L9" s="35">
        <f t="shared" si="0"/>
        <v>0</v>
      </c>
    </row>
    <row r="10" spans="1:12" x14ac:dyDescent="0.25">
      <c r="A10" s="18" t="s">
        <v>57</v>
      </c>
      <c r="B10" s="19" t="s">
        <v>22</v>
      </c>
      <c r="C10" s="36">
        <f t="shared" ref="C10:L10" si="3">SUM(C11:C13)</f>
        <v>0</v>
      </c>
      <c r="D10" s="36">
        <f t="shared" si="3"/>
        <v>0</v>
      </c>
      <c r="E10" s="36">
        <f t="shared" si="3"/>
        <v>0</v>
      </c>
      <c r="F10" s="36">
        <f t="shared" si="3"/>
        <v>-100259.51999999999</v>
      </c>
      <c r="G10" s="36">
        <f t="shared" si="3"/>
        <v>-176.3048</v>
      </c>
      <c r="H10" s="36">
        <f t="shared" si="3"/>
        <v>0</v>
      </c>
      <c r="I10" s="36">
        <f t="shared" si="3"/>
        <v>0</v>
      </c>
      <c r="J10" s="36">
        <f t="shared" si="3"/>
        <v>-4610.04</v>
      </c>
      <c r="K10" s="36">
        <f t="shared" si="3"/>
        <v>99735.847140000013</v>
      </c>
      <c r="L10" s="36">
        <f t="shared" si="3"/>
        <v>-5310.0176599999686</v>
      </c>
    </row>
    <row r="11" spans="1:12" x14ac:dyDescent="0.25">
      <c r="A11" s="20" t="s">
        <v>30</v>
      </c>
      <c r="B11" s="4" t="s">
        <v>31</v>
      </c>
      <c r="C11" s="30">
        <v>0</v>
      </c>
      <c r="D11" s="30">
        <v>0</v>
      </c>
      <c r="E11" s="30">
        <f>Нефтепродукты!I11</f>
        <v>0</v>
      </c>
      <c r="F11" s="30">
        <f>ГазУТ!I11</f>
        <v>0</v>
      </c>
      <c r="G11" s="30">
        <f>ТвТопливоУТ!I11</f>
        <v>0</v>
      </c>
      <c r="H11" s="30">
        <v>0</v>
      </c>
      <c r="I11" s="30">
        <v>0</v>
      </c>
      <c r="J11" s="30">
        <f>ЭлектроэнергияУТ!I11</f>
        <v>0</v>
      </c>
      <c r="K11" s="30">
        <f>ТеплоУТ!I11</f>
        <v>0</v>
      </c>
      <c r="L11" s="31">
        <f t="shared" si="0"/>
        <v>0</v>
      </c>
    </row>
    <row r="12" spans="1:12" x14ac:dyDescent="0.25">
      <c r="A12" s="20" t="s">
        <v>32</v>
      </c>
      <c r="B12" s="4" t="s">
        <v>33</v>
      </c>
      <c r="C12" s="30">
        <v>0</v>
      </c>
      <c r="D12" s="30">
        <v>0</v>
      </c>
      <c r="E12" s="30">
        <f>Нефтепродукты!I12</f>
        <v>0</v>
      </c>
      <c r="F12" s="30">
        <f>ГазУТ!I12</f>
        <v>-100259.51999999999</v>
      </c>
      <c r="G12" s="30">
        <f>ТвТопливоУТ!I12</f>
        <v>-176.3048</v>
      </c>
      <c r="H12" s="30">
        <v>0</v>
      </c>
      <c r="I12" s="30">
        <v>0</v>
      </c>
      <c r="J12" s="30">
        <f>ЭлектроэнергияУТ!I12</f>
        <v>-4610.04</v>
      </c>
      <c r="K12" s="30">
        <f>ТеплоУТ!I12</f>
        <v>99735.847140000013</v>
      </c>
      <c r="L12" s="31">
        <f t="shared" si="0"/>
        <v>-5310.0176599999686</v>
      </c>
    </row>
    <row r="13" spans="1:12" x14ac:dyDescent="0.25">
      <c r="A13" s="20" t="s">
        <v>34</v>
      </c>
      <c r="B13" s="4" t="s">
        <v>35</v>
      </c>
      <c r="C13" s="30">
        <v>0</v>
      </c>
      <c r="D13" s="30">
        <v>0</v>
      </c>
      <c r="E13" s="30">
        <f>Нефтепродукты!I13</f>
        <v>0</v>
      </c>
      <c r="F13" s="30">
        <f>ГазУТ!I13</f>
        <v>0</v>
      </c>
      <c r="G13" s="30">
        <f>ТвТопливоУТ!I13</f>
        <v>0</v>
      </c>
      <c r="H13" s="30">
        <v>0</v>
      </c>
      <c r="I13" s="30">
        <v>0</v>
      </c>
      <c r="J13" s="30">
        <f>ЭлектроэнергияУТ!I13</f>
        <v>0</v>
      </c>
      <c r="K13" s="30">
        <f>ТеплоУТ!I13</f>
        <v>0</v>
      </c>
      <c r="L13" s="31">
        <f t="shared" si="0"/>
        <v>0</v>
      </c>
    </row>
    <row r="14" spans="1:12" x14ac:dyDescent="0.25">
      <c r="A14" s="18" t="s">
        <v>67</v>
      </c>
      <c r="B14" s="19" t="s">
        <v>23</v>
      </c>
      <c r="C14" s="36">
        <f t="shared" ref="C14:L14" si="4">SUM(C15:C17)</f>
        <v>0</v>
      </c>
      <c r="D14" s="36">
        <f t="shared" si="4"/>
        <v>0</v>
      </c>
      <c r="E14" s="36">
        <f t="shared" si="4"/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  <c r="L14" s="36">
        <f t="shared" si="4"/>
        <v>0</v>
      </c>
    </row>
    <row r="15" spans="1:12" x14ac:dyDescent="0.25">
      <c r="A15" s="20" t="s">
        <v>68</v>
      </c>
      <c r="B15" s="4" t="s">
        <v>36</v>
      </c>
      <c r="C15" s="30">
        <v>0</v>
      </c>
      <c r="D15" s="30">
        <v>0</v>
      </c>
      <c r="E15" s="30">
        <f>Нефтепродукты!I15</f>
        <v>0</v>
      </c>
      <c r="F15" s="30">
        <f>ГазУТ!I15</f>
        <v>0</v>
      </c>
      <c r="G15" s="30">
        <f>ТвТопливоУТ!I15</f>
        <v>0</v>
      </c>
      <c r="H15" s="30">
        <v>0</v>
      </c>
      <c r="I15" s="30">
        <v>0</v>
      </c>
      <c r="J15" s="30">
        <f>ЭлектроэнергияУТ!I15</f>
        <v>0</v>
      </c>
      <c r="K15" s="30">
        <f>ТеплоУТ!I15</f>
        <v>0</v>
      </c>
      <c r="L15" s="31">
        <f t="shared" si="0"/>
        <v>0</v>
      </c>
    </row>
    <row r="16" spans="1:12" x14ac:dyDescent="0.25">
      <c r="A16" s="20" t="s">
        <v>37</v>
      </c>
      <c r="B16" s="4" t="s">
        <v>38</v>
      </c>
      <c r="C16" s="30">
        <v>0</v>
      </c>
      <c r="D16" s="30">
        <v>0</v>
      </c>
      <c r="E16" s="30">
        <f>Нефтепродукты!I16</f>
        <v>0</v>
      </c>
      <c r="F16" s="30">
        <f>ГазУТ!I16</f>
        <v>0</v>
      </c>
      <c r="G16" s="30">
        <f>ТвТопливоУТ!I16</f>
        <v>0</v>
      </c>
      <c r="H16" s="30">
        <v>0</v>
      </c>
      <c r="I16" s="30">
        <v>0</v>
      </c>
      <c r="J16" s="30">
        <f>ЭлектроэнергияУТ!I16</f>
        <v>0</v>
      </c>
      <c r="K16" s="30">
        <f>ТеплоУТ!I16</f>
        <v>0</v>
      </c>
      <c r="L16" s="31">
        <f t="shared" si="0"/>
        <v>0</v>
      </c>
    </row>
    <row r="17" spans="1:12" x14ac:dyDescent="0.25">
      <c r="A17" s="20" t="s">
        <v>39</v>
      </c>
      <c r="B17" s="4" t="s">
        <v>40</v>
      </c>
      <c r="C17" s="30">
        <v>0</v>
      </c>
      <c r="D17" s="30">
        <v>0</v>
      </c>
      <c r="E17" s="30">
        <f>Нефтепродукты!I17</f>
        <v>0</v>
      </c>
      <c r="F17" s="30">
        <f>ГазУТ!I17</f>
        <v>0</v>
      </c>
      <c r="G17" s="30">
        <f>ТвТопливоУТ!I17</f>
        <v>0</v>
      </c>
      <c r="H17" s="30">
        <v>0</v>
      </c>
      <c r="I17" s="30">
        <v>0</v>
      </c>
      <c r="J17" s="30">
        <f>ЭлектроэнергияУТ!I17</f>
        <v>0</v>
      </c>
      <c r="K17" s="30">
        <f>ТеплоУТ!I17</f>
        <v>0</v>
      </c>
      <c r="L17" s="31">
        <f t="shared" si="0"/>
        <v>0</v>
      </c>
    </row>
    <row r="18" spans="1:12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f>Нефтепродукты!I18</f>
        <v>0</v>
      </c>
      <c r="F18" s="32">
        <f>ГазУТ!I18</f>
        <v>0</v>
      </c>
      <c r="G18" s="32">
        <f>ТвТопливоУТ!I18</f>
        <v>0</v>
      </c>
      <c r="H18" s="32">
        <v>0</v>
      </c>
      <c r="I18" s="32">
        <v>0</v>
      </c>
      <c r="J18" s="32">
        <f>ЭлектроэнергияУТ!I18</f>
        <v>0</v>
      </c>
      <c r="K18" s="32">
        <f>ТеплоУТ!I18</f>
        <v>-4790.8640000000005</v>
      </c>
      <c r="L18" s="33">
        <f t="shared" si="0"/>
        <v>-4790.8640000000005</v>
      </c>
    </row>
    <row r="19" spans="1:12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f>Нефтепродукты!I19</f>
        <v>0</v>
      </c>
      <c r="F19" s="37">
        <f>ГазУТ!I19</f>
        <v>0</v>
      </c>
      <c r="G19" s="37">
        <f>ТвТопливоУТ!I19</f>
        <v>0</v>
      </c>
      <c r="H19" s="37">
        <v>0</v>
      </c>
      <c r="I19" s="37">
        <v>0</v>
      </c>
      <c r="J19" s="37">
        <f>ЭлектроэнергияУТ!I19</f>
        <v>0</v>
      </c>
      <c r="K19" s="37">
        <f>ТеплоУТ!I19</f>
        <v>-14592.52</v>
      </c>
      <c r="L19" s="38">
        <f t="shared" si="0"/>
        <v>-14592.52</v>
      </c>
    </row>
    <row r="20" spans="1:12" s="5" customFormat="1" x14ac:dyDescent="0.25">
      <c r="A20" s="14" t="s">
        <v>44</v>
      </c>
      <c r="B20" s="15" t="s">
        <v>45</v>
      </c>
      <c r="C20" s="32">
        <f>C21+C22+C26+C27+C32+C33+C34+C35</f>
        <v>0</v>
      </c>
      <c r="D20" s="32">
        <f t="shared" ref="D20:L20" si="5">D21+D22+D26+D27+D32+D33+D34+D35</f>
        <v>0</v>
      </c>
      <c r="E20" s="32">
        <f t="shared" si="5"/>
        <v>6523.9089999999997</v>
      </c>
      <c r="F20" s="32">
        <f t="shared" si="5"/>
        <v>4378.2759999999998</v>
      </c>
      <c r="G20" s="32">
        <f t="shared" si="5"/>
        <v>2.1545999999999998</v>
      </c>
      <c r="H20" s="32">
        <f t="shared" si="5"/>
        <v>0</v>
      </c>
      <c r="I20" s="32">
        <f t="shared" si="5"/>
        <v>0</v>
      </c>
      <c r="J20" s="32">
        <f t="shared" si="5"/>
        <v>9250.8053999999993</v>
      </c>
      <c r="K20" s="32">
        <f t="shared" si="5"/>
        <v>80352.463139999993</v>
      </c>
      <c r="L20" s="32">
        <f t="shared" si="5"/>
        <v>100507.60814000001</v>
      </c>
    </row>
    <row r="21" spans="1:12" s="5" customFormat="1" x14ac:dyDescent="0.25">
      <c r="A21" s="6" t="s">
        <v>50</v>
      </c>
      <c r="B21" s="4" t="s">
        <v>58</v>
      </c>
      <c r="C21" s="30">
        <v>0</v>
      </c>
      <c r="D21" s="30">
        <v>0</v>
      </c>
      <c r="E21" s="30">
        <f>Нефтепродукты!I21</f>
        <v>0</v>
      </c>
      <c r="F21" s="30">
        <f>ГазУТ!I21</f>
        <v>0</v>
      </c>
      <c r="G21" s="30">
        <f>ТвТопливоУТ!I21</f>
        <v>0</v>
      </c>
      <c r="H21" s="30">
        <v>0</v>
      </c>
      <c r="I21" s="30">
        <v>0</v>
      </c>
      <c r="J21" s="30">
        <f>ЭлектроэнергияУТ!I21</f>
        <v>0</v>
      </c>
      <c r="K21" s="30">
        <f>ТеплоУТ!I21</f>
        <v>0</v>
      </c>
      <c r="L21" s="31">
        <f t="shared" si="0"/>
        <v>0</v>
      </c>
    </row>
    <row r="22" spans="1:12" s="5" customFormat="1" x14ac:dyDescent="0.25">
      <c r="A22" s="6" t="s">
        <v>51</v>
      </c>
      <c r="B22" s="4" t="s">
        <v>46</v>
      </c>
      <c r="C22" s="30">
        <f>SUM(C23:C25)</f>
        <v>0</v>
      </c>
      <c r="D22" s="30">
        <f t="shared" ref="D22:L22" si="6">SUM(D23:D25)</f>
        <v>0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3674.1822000000002</v>
      </c>
      <c r="K22" s="30">
        <f t="shared" si="6"/>
        <v>28082.02678</v>
      </c>
      <c r="L22" s="30">
        <f t="shared" si="6"/>
        <v>31756.208980000007</v>
      </c>
    </row>
    <row r="23" spans="1:12" s="5" customFormat="1" x14ac:dyDescent="0.25">
      <c r="A23" s="44" t="s">
        <v>108</v>
      </c>
      <c r="B23" s="45" t="s">
        <v>66</v>
      </c>
      <c r="C23" s="30">
        <v>0</v>
      </c>
      <c r="D23" s="30">
        <v>0</v>
      </c>
      <c r="E23" s="30">
        <f>Нефтепродукты!I23</f>
        <v>0</v>
      </c>
      <c r="F23" s="30">
        <f>ГазУТ!I23</f>
        <v>0</v>
      </c>
      <c r="G23" s="30">
        <f>ТвТопливоУТ!I23</f>
        <v>0</v>
      </c>
      <c r="H23" s="30">
        <v>0</v>
      </c>
      <c r="I23" s="30">
        <v>0</v>
      </c>
      <c r="J23" s="30">
        <f>ЭлектроэнергияУТ!I23</f>
        <v>2498.4252000000001</v>
      </c>
      <c r="K23" s="30">
        <f>ТеплоУТ!I23</f>
        <v>18441.260000000002</v>
      </c>
      <c r="L23" s="31">
        <f t="shared" si="0"/>
        <v>20939.685200000004</v>
      </c>
    </row>
    <row r="24" spans="1:12" s="5" customFormat="1" x14ac:dyDescent="0.25">
      <c r="A24" s="44" t="s">
        <v>109</v>
      </c>
      <c r="B24" s="45" t="s">
        <v>70</v>
      </c>
      <c r="C24" s="30">
        <v>0</v>
      </c>
      <c r="D24" s="30">
        <v>0</v>
      </c>
      <c r="E24" s="30">
        <f>Нефтепродукты!I24</f>
        <v>0</v>
      </c>
      <c r="F24" s="30">
        <f>ГазУТ!I24</f>
        <v>0</v>
      </c>
      <c r="G24" s="30">
        <f>ТвТопливоУТ!I24</f>
        <v>0</v>
      </c>
      <c r="H24" s="30">
        <v>0</v>
      </c>
      <c r="I24" s="30">
        <v>0</v>
      </c>
      <c r="J24" s="30">
        <f>ЭлектроэнергияУТ!I24</f>
        <v>817.08899999999994</v>
      </c>
      <c r="K24" s="30">
        <f>ТеплоУТ!I24</f>
        <v>3918.0173200000004</v>
      </c>
      <c r="L24" s="31">
        <f t="shared" si="0"/>
        <v>4735.1063200000008</v>
      </c>
    </row>
    <row r="25" spans="1:12" s="5" customFormat="1" x14ac:dyDescent="0.25">
      <c r="A25" s="44" t="s">
        <v>73</v>
      </c>
      <c r="B25" s="45" t="s">
        <v>71</v>
      </c>
      <c r="C25" s="30">
        <v>0</v>
      </c>
      <c r="D25" s="30">
        <v>0</v>
      </c>
      <c r="E25" s="30">
        <f>Нефтепродукты!I25</f>
        <v>0</v>
      </c>
      <c r="F25" s="30">
        <f>ГазУТ!I25</f>
        <v>0</v>
      </c>
      <c r="G25" s="30">
        <f>ТвТопливоУТ!I25</f>
        <v>0</v>
      </c>
      <c r="H25" s="30">
        <v>0</v>
      </c>
      <c r="I25" s="30">
        <v>0</v>
      </c>
      <c r="J25" s="30">
        <f>ЭлектроэнергияУТ!I25</f>
        <v>358.66800000000001</v>
      </c>
      <c r="K25" s="30">
        <f>ТеплоУТ!I25</f>
        <v>5722.74946</v>
      </c>
      <c r="L25" s="31">
        <f t="shared" si="0"/>
        <v>6081.4174599999997</v>
      </c>
    </row>
    <row r="26" spans="1:12" s="5" customFormat="1" x14ac:dyDescent="0.25">
      <c r="A26" s="6" t="s">
        <v>3</v>
      </c>
      <c r="B26" s="4" t="s">
        <v>59</v>
      </c>
      <c r="C26" s="30">
        <v>0</v>
      </c>
      <c r="D26" s="30">
        <v>0</v>
      </c>
      <c r="E26" s="30">
        <f>Нефтепродукты!I26</f>
        <v>0</v>
      </c>
      <c r="F26" s="30">
        <f>ГазУТ!I26</f>
        <v>0</v>
      </c>
      <c r="G26" s="30">
        <f>ТвТопливоУТ!I26</f>
        <v>0</v>
      </c>
      <c r="H26" s="30">
        <v>0</v>
      </c>
      <c r="I26" s="30">
        <v>0</v>
      </c>
      <c r="J26" s="30">
        <f>ЭлектроэнергияУТ!I26</f>
        <v>0</v>
      </c>
      <c r="K26" s="30">
        <f>ТеплоУТ!I26</f>
        <v>0</v>
      </c>
      <c r="L26" s="31">
        <f t="shared" si="0"/>
        <v>0</v>
      </c>
    </row>
    <row r="27" spans="1:12" s="5" customFormat="1" x14ac:dyDescent="0.25">
      <c r="A27" s="6" t="s">
        <v>47</v>
      </c>
      <c r="B27" s="4" t="s">
        <v>48</v>
      </c>
      <c r="C27" s="30">
        <f t="shared" ref="C27:L27" si="7">SUM(C28:C31)</f>
        <v>0</v>
      </c>
      <c r="D27" s="30">
        <f t="shared" si="7"/>
        <v>0</v>
      </c>
      <c r="E27" s="30">
        <f t="shared" si="7"/>
        <v>4992.4889999999996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4992.4889999999996</v>
      </c>
    </row>
    <row r="28" spans="1:12" s="5" customFormat="1" x14ac:dyDescent="0.25">
      <c r="A28" s="20" t="s">
        <v>53</v>
      </c>
      <c r="B28" s="4" t="s">
        <v>60</v>
      </c>
      <c r="C28" s="30">
        <v>0</v>
      </c>
      <c r="D28" s="30">
        <v>0</v>
      </c>
      <c r="E28" s="30">
        <f>Нефтепродукты!I28</f>
        <v>0</v>
      </c>
      <c r="F28" s="30">
        <f>ГазУТ!I28</f>
        <v>0</v>
      </c>
      <c r="G28" s="30">
        <f>ТвТопливоУТ!I28</f>
        <v>0</v>
      </c>
      <c r="H28" s="30">
        <v>0</v>
      </c>
      <c r="I28" s="30">
        <v>0</v>
      </c>
      <c r="J28" s="30">
        <f>ЭлектроэнергияУТ!I28</f>
        <v>0</v>
      </c>
      <c r="K28" s="30">
        <f>ТеплоУТ!I28</f>
        <v>0</v>
      </c>
      <c r="L28" s="31">
        <f t="shared" si="0"/>
        <v>0</v>
      </c>
    </row>
    <row r="29" spans="1:12" s="5" customFormat="1" x14ac:dyDescent="0.25">
      <c r="A29" s="20" t="s">
        <v>52</v>
      </c>
      <c r="B29" s="4" t="s">
        <v>61</v>
      </c>
      <c r="C29" s="30">
        <v>0</v>
      </c>
      <c r="D29" s="30">
        <v>0</v>
      </c>
      <c r="E29" s="30">
        <f>Нефтепродукты!I29</f>
        <v>0</v>
      </c>
      <c r="F29" s="30">
        <f>ГазУТ!I29</f>
        <v>0</v>
      </c>
      <c r="G29" s="30">
        <f>ТвТопливоУТ!I29</f>
        <v>0</v>
      </c>
      <c r="H29" s="30">
        <v>0</v>
      </c>
      <c r="I29" s="30">
        <v>0</v>
      </c>
      <c r="J29" s="30">
        <f>ЭлектроэнергияУТ!I29</f>
        <v>0</v>
      </c>
      <c r="K29" s="30">
        <f>ТеплоУТ!I29</f>
        <v>0</v>
      </c>
      <c r="L29" s="31">
        <f t="shared" si="0"/>
        <v>0</v>
      </c>
    </row>
    <row r="30" spans="1:12" s="5" customFormat="1" x14ac:dyDescent="0.25">
      <c r="A30" s="20" t="s">
        <v>54</v>
      </c>
      <c r="B30" s="4" t="s">
        <v>62</v>
      </c>
      <c r="C30" s="30">
        <v>0</v>
      </c>
      <c r="D30" s="30">
        <v>0</v>
      </c>
      <c r="E30" s="30">
        <f>Нефтепродукты!I30</f>
        <v>4992.4889999999996</v>
      </c>
      <c r="F30" s="30">
        <f>ГазУТ!I30</f>
        <v>0</v>
      </c>
      <c r="G30" s="30">
        <f>ТвТопливоУТ!I30</f>
        <v>0</v>
      </c>
      <c r="H30" s="30">
        <v>0</v>
      </c>
      <c r="I30" s="30">
        <v>0</v>
      </c>
      <c r="J30" s="30">
        <f>ЭлектроэнергияУТ!I30</f>
        <v>0</v>
      </c>
      <c r="K30" s="30">
        <f>ТеплоУТ!I30</f>
        <v>0</v>
      </c>
      <c r="L30" s="31">
        <f t="shared" si="0"/>
        <v>4992.4889999999996</v>
      </c>
    </row>
    <row r="31" spans="1:12" s="5" customFormat="1" x14ac:dyDescent="0.25">
      <c r="A31" s="20" t="s">
        <v>55</v>
      </c>
      <c r="B31" s="4" t="s">
        <v>63</v>
      </c>
      <c r="C31" s="30">
        <v>0</v>
      </c>
      <c r="D31" s="30">
        <v>0</v>
      </c>
      <c r="E31" s="30">
        <f>Нефтепродукты!I31</f>
        <v>0</v>
      </c>
      <c r="F31" s="30">
        <f>ГазУТ!I31</f>
        <v>0</v>
      </c>
      <c r="G31" s="30">
        <f>ТвТопливоУТ!I31</f>
        <v>0</v>
      </c>
      <c r="H31" s="30">
        <v>0</v>
      </c>
      <c r="I31" s="30">
        <v>0</v>
      </c>
      <c r="J31" s="30">
        <f>ЭлектроэнергияУТ!I31</f>
        <v>0</v>
      </c>
      <c r="K31" s="30">
        <f>ТеплоУТ!I31</f>
        <v>0</v>
      </c>
      <c r="L31" s="31">
        <f t="shared" si="0"/>
        <v>0</v>
      </c>
    </row>
    <row r="32" spans="1:12" s="5" customFormat="1" x14ac:dyDescent="0.25">
      <c r="A32" s="6" t="s">
        <v>56</v>
      </c>
      <c r="B32" s="4" t="s">
        <v>64</v>
      </c>
      <c r="C32" s="30">
        <v>0</v>
      </c>
      <c r="D32" s="30">
        <v>0</v>
      </c>
      <c r="E32" s="30">
        <f>Нефтепродукты!I32</f>
        <v>0</v>
      </c>
      <c r="F32" s="30">
        <f>ГазУТ!I32</f>
        <v>0</v>
      </c>
      <c r="G32" s="30">
        <f>ТвТопливоУТ!I32</f>
        <v>0</v>
      </c>
      <c r="H32" s="30">
        <v>0</v>
      </c>
      <c r="I32" s="30">
        <v>0</v>
      </c>
      <c r="J32" s="30">
        <f>ЭлектроэнергияУТ!I32</f>
        <v>836.60910000000001</v>
      </c>
      <c r="K32" s="30">
        <f>ТеплоУТ!I32</f>
        <v>7800.2071800000012</v>
      </c>
      <c r="L32" s="31">
        <f t="shared" si="0"/>
        <v>8636.8162800000009</v>
      </c>
    </row>
    <row r="33" spans="1:12" s="5" customFormat="1" x14ac:dyDescent="0.25">
      <c r="A33" s="6" t="s">
        <v>1</v>
      </c>
      <c r="B33" s="4" t="s">
        <v>49</v>
      </c>
      <c r="C33" s="30">
        <v>0</v>
      </c>
      <c r="D33" s="30">
        <v>0</v>
      </c>
      <c r="E33" s="30">
        <f>Нефтепродукты!I33</f>
        <v>1482.279</v>
      </c>
      <c r="F33" s="30">
        <f>ГазУТ!I33</f>
        <v>4378.2759999999998</v>
      </c>
      <c r="G33" s="30">
        <f>ТвТопливоУТ!I33</f>
        <v>2.1545999999999998</v>
      </c>
      <c r="H33" s="30">
        <v>0</v>
      </c>
      <c r="I33" s="30">
        <v>0</v>
      </c>
      <c r="J33" s="30">
        <f>ЭлектроэнергияУТ!I33</f>
        <v>4740.0140999999994</v>
      </c>
      <c r="K33" s="30">
        <f>ТеплоУТ!I33</f>
        <v>40915.687460000001</v>
      </c>
      <c r="L33" s="31">
        <f t="shared" si="0"/>
        <v>51518.411160000003</v>
      </c>
    </row>
    <row r="34" spans="1:12" s="5" customFormat="1" x14ac:dyDescent="0.25">
      <c r="A34" s="6" t="s">
        <v>110</v>
      </c>
      <c r="B34" s="4" t="s">
        <v>65</v>
      </c>
      <c r="C34" s="30">
        <v>0</v>
      </c>
      <c r="D34" s="30">
        <v>0</v>
      </c>
      <c r="E34" s="30">
        <f>Нефтепродукты!I34</f>
        <v>49.141000000000005</v>
      </c>
      <c r="F34" s="30">
        <f>ГазУТ!I34</f>
        <v>0</v>
      </c>
      <c r="G34" s="30">
        <f>ТвТопливоУТ!I34</f>
        <v>0</v>
      </c>
      <c r="H34" s="30">
        <v>0</v>
      </c>
      <c r="I34" s="30">
        <v>0</v>
      </c>
      <c r="J34" s="30">
        <f>ЭлектроэнергияУТ!I34</f>
        <v>0</v>
      </c>
      <c r="K34" s="30">
        <f>ТеплоУТ!I34</f>
        <v>3554.5417200000002</v>
      </c>
      <c r="L34" s="31">
        <f t="shared" si="0"/>
        <v>3603.6827200000002</v>
      </c>
    </row>
    <row r="35" spans="1:12" s="28" customFormat="1" ht="30" x14ac:dyDescent="0.25">
      <c r="A35" s="27" t="s">
        <v>69</v>
      </c>
      <c r="B35" s="26" t="s">
        <v>111</v>
      </c>
      <c r="C35" s="33">
        <v>0</v>
      </c>
      <c r="D35" s="33">
        <v>0</v>
      </c>
      <c r="E35" s="33">
        <f>Нефтепродукты!I35</f>
        <v>0</v>
      </c>
      <c r="F35" s="33">
        <f>ГазУТ!I35</f>
        <v>0</v>
      </c>
      <c r="G35" s="33">
        <f>ТвТопливоУТ!I35</f>
        <v>0</v>
      </c>
      <c r="H35" s="33">
        <v>0</v>
      </c>
      <c r="I35" s="33">
        <v>0</v>
      </c>
      <c r="J35" s="33">
        <f>ЭлектроэнергияУТ!I35</f>
        <v>0</v>
      </c>
      <c r="K35" s="33">
        <f>ТеплоУТ!I35</f>
        <v>0</v>
      </c>
      <c r="L35" s="33">
        <f t="shared" si="0"/>
        <v>0</v>
      </c>
    </row>
    <row r="37" spans="1:12" x14ac:dyDescent="0.25">
      <c r="F37" s="8"/>
    </row>
    <row r="39" spans="1:12" x14ac:dyDescent="0.25">
      <c r="A39" s="3"/>
    </row>
    <row r="40" spans="1:12" x14ac:dyDescent="0.25">
      <c r="A40" s="3"/>
    </row>
    <row r="41" spans="1:12" x14ac:dyDescent="0.25">
      <c r="A41" s="3"/>
    </row>
    <row r="42" spans="1:12" x14ac:dyDescent="0.25">
      <c r="A42" s="3"/>
    </row>
    <row r="43" spans="1:12" s="4" customFormat="1" x14ac:dyDescent="0.25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4" customFormat="1" x14ac:dyDescent="0.25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4" customFormat="1" x14ac:dyDescent="0.25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4" customFormat="1" x14ac:dyDescent="0.25">
      <c r="A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4" customFormat="1" x14ac:dyDescent="0.25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4" customFormat="1" x14ac:dyDescent="0.25">
      <c r="A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4" customFormat="1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4" customFormat="1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4" customFormat="1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4" customFormat="1" x14ac:dyDescent="0.25">
      <c r="A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4" customFormat="1" x14ac:dyDescent="0.25">
      <c r="A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4" customFormat="1" x14ac:dyDescent="0.25">
      <c r="A54" s="3"/>
      <c r="C54" s="3"/>
      <c r="D54" s="3"/>
      <c r="E54" s="3"/>
      <c r="F54" s="3"/>
      <c r="G54" s="3"/>
      <c r="H54" s="3"/>
      <c r="I54" s="3"/>
      <c r="J54" s="3"/>
      <c r="K54" s="3"/>
      <c r="L54" s="3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04D70-531F-4CA1-B2EB-FF3A1DC2CCE9}">
  <dimension ref="A1:L54"/>
  <sheetViews>
    <sheetView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50.7109375" style="7" customWidth="1"/>
    <col min="2" max="2" width="8.7109375" style="4" customWidth="1"/>
    <col min="3" max="12" width="12.7109375" style="3" customWidth="1"/>
    <col min="13" max="16384" width="9.140625" style="3"/>
  </cols>
  <sheetData>
    <row r="1" spans="1:12" s="1" customFormat="1" ht="50.1" customHeight="1" x14ac:dyDescent="0.25">
      <c r="A1" s="9" t="s">
        <v>100</v>
      </c>
      <c r="B1" s="10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11" t="s">
        <v>13</v>
      </c>
      <c r="L1" s="9" t="s">
        <v>14</v>
      </c>
    </row>
    <row r="2" spans="1:12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13" t="s">
        <v>24</v>
      </c>
    </row>
    <row r="3" spans="1:12" x14ac:dyDescent="0.25">
      <c r="A3" s="7" t="s">
        <v>25</v>
      </c>
      <c r="B3" s="4" t="s">
        <v>15</v>
      </c>
      <c r="C3" s="30">
        <v>0</v>
      </c>
      <c r="D3" s="30">
        <v>0</v>
      </c>
      <c r="E3" s="30">
        <f>Нефтепродукты!J3</f>
        <v>0</v>
      </c>
      <c r="F3" s="30">
        <f>ГазУТ!J3</f>
        <v>0</v>
      </c>
      <c r="G3" s="30">
        <f>ТвТопливоУТ!J3</f>
        <v>0</v>
      </c>
      <c r="H3" s="30">
        <v>0</v>
      </c>
      <c r="I3" s="30">
        <v>0</v>
      </c>
      <c r="J3" s="30">
        <f>ЭлектроэнергияУТ!J3</f>
        <v>0</v>
      </c>
      <c r="K3" s="30">
        <f>ТеплоУТ!J3</f>
        <v>0</v>
      </c>
      <c r="L3" s="31">
        <f t="shared" ref="L3:L35" si="0">SUM(C3:K3)</f>
        <v>0</v>
      </c>
    </row>
    <row r="4" spans="1:12" x14ac:dyDescent="0.25">
      <c r="A4" s="7" t="s">
        <v>26</v>
      </c>
      <c r="B4" s="4" t="s">
        <v>16</v>
      </c>
      <c r="C4" s="30">
        <v>0</v>
      </c>
      <c r="D4" s="30">
        <v>0</v>
      </c>
      <c r="E4" s="30">
        <f>Нефтепродукты!J4</f>
        <v>6578.8540000000012</v>
      </c>
      <c r="F4" s="30">
        <f>ГазУТ!J4</f>
        <v>103018.734</v>
      </c>
      <c r="G4" s="30">
        <f>ТвТопливоУТ!J4</f>
        <v>178.45940000000002</v>
      </c>
      <c r="H4" s="30">
        <v>0</v>
      </c>
      <c r="I4" s="30">
        <v>0</v>
      </c>
      <c r="J4" s="30">
        <f>ЭлектроэнергияУТ!J4</f>
        <v>13971.8406</v>
      </c>
      <c r="K4" s="30">
        <f>ТеплоУТ!J4</f>
        <v>0</v>
      </c>
      <c r="L4" s="31">
        <f t="shared" si="0"/>
        <v>123747.88800000001</v>
      </c>
    </row>
    <row r="5" spans="1:12" x14ac:dyDescent="0.25">
      <c r="A5" s="7" t="s">
        <v>27</v>
      </c>
      <c r="B5" s="4" t="s">
        <v>17</v>
      </c>
      <c r="C5" s="30">
        <v>0</v>
      </c>
      <c r="D5" s="30">
        <v>0</v>
      </c>
      <c r="E5" s="30">
        <f>Нефтепродукты!J5</f>
        <v>0</v>
      </c>
      <c r="F5" s="30">
        <f>ГазУТ!J5</f>
        <v>0</v>
      </c>
      <c r="G5" s="30">
        <f>ТвТопливоУТ!J5</f>
        <v>0</v>
      </c>
      <c r="H5" s="30">
        <v>0</v>
      </c>
      <c r="I5" s="30">
        <v>0</v>
      </c>
      <c r="J5" s="30">
        <f>ЭлектроэнергияУТ!J5</f>
        <v>0</v>
      </c>
      <c r="K5" s="30">
        <f>ТеплоУТ!J5</f>
        <v>0</v>
      </c>
      <c r="L5" s="31">
        <f t="shared" si="0"/>
        <v>0</v>
      </c>
    </row>
    <row r="6" spans="1:12" x14ac:dyDescent="0.25">
      <c r="A6" s="7" t="s">
        <v>2</v>
      </c>
      <c r="B6" s="4" t="s">
        <v>18</v>
      </c>
      <c r="C6" s="30">
        <v>0</v>
      </c>
      <c r="D6" s="30">
        <v>0</v>
      </c>
      <c r="E6" s="30">
        <f>Нефтепродукты!J6</f>
        <v>0</v>
      </c>
      <c r="F6" s="30">
        <f>ГазУТ!J6</f>
        <v>0</v>
      </c>
      <c r="G6" s="30">
        <f>ТвТопливоУТ!J6</f>
        <v>0</v>
      </c>
      <c r="H6" s="30">
        <v>0</v>
      </c>
      <c r="I6" s="30">
        <v>0</v>
      </c>
      <c r="J6" s="30">
        <f>ЭлектроэнергияУТ!J6</f>
        <v>0</v>
      </c>
      <c r="K6" s="30">
        <f>ТеплоУТ!J6</f>
        <v>0</v>
      </c>
      <c r="L6" s="31">
        <f t="shared" si="0"/>
        <v>0</v>
      </c>
    </row>
    <row r="7" spans="1:12" s="5" customFormat="1" x14ac:dyDescent="0.25">
      <c r="A7" s="14" t="s">
        <v>28</v>
      </c>
      <c r="B7" s="15" t="s">
        <v>19</v>
      </c>
      <c r="C7" s="32">
        <f t="shared" ref="C7:L7" si="1">SUM(C3:C6)</f>
        <v>0</v>
      </c>
      <c r="D7" s="32">
        <f t="shared" si="1"/>
        <v>0</v>
      </c>
      <c r="E7" s="32">
        <f t="shared" si="1"/>
        <v>6578.8540000000012</v>
      </c>
      <c r="F7" s="32">
        <f t="shared" si="1"/>
        <v>103018.734</v>
      </c>
      <c r="G7" s="32">
        <f t="shared" si="1"/>
        <v>178.45940000000002</v>
      </c>
      <c r="H7" s="32">
        <f t="shared" si="1"/>
        <v>0</v>
      </c>
      <c r="I7" s="32">
        <f t="shared" si="1"/>
        <v>0</v>
      </c>
      <c r="J7" s="32">
        <f t="shared" si="1"/>
        <v>13971.8406</v>
      </c>
      <c r="K7" s="32">
        <f t="shared" si="1"/>
        <v>0</v>
      </c>
      <c r="L7" s="32">
        <f t="shared" si="1"/>
        <v>123747.88800000001</v>
      </c>
    </row>
    <row r="8" spans="1:12" x14ac:dyDescent="0.25">
      <c r="A8" s="7" t="s">
        <v>0</v>
      </c>
      <c r="B8" s="4" t="s">
        <v>20</v>
      </c>
      <c r="C8" s="41">
        <f>ROUND(C7+C9+C10+C14+C18+C19-C20,1)</f>
        <v>0</v>
      </c>
      <c r="D8" s="41">
        <f t="shared" ref="D8:L8" si="2">ROUND(D7+D9+D10+D14+D18+D19-D20,1)</f>
        <v>0</v>
      </c>
      <c r="E8" s="41">
        <f t="shared" si="2"/>
        <v>0</v>
      </c>
      <c r="F8" s="41">
        <f t="shared" si="2"/>
        <v>-1154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0</v>
      </c>
      <c r="L8" s="41">
        <f t="shared" si="2"/>
        <v>-1154</v>
      </c>
    </row>
    <row r="9" spans="1:12" x14ac:dyDescent="0.25">
      <c r="A9" s="16" t="s">
        <v>29</v>
      </c>
      <c r="B9" s="17" t="s">
        <v>21</v>
      </c>
      <c r="C9" s="34">
        <v>0</v>
      </c>
      <c r="D9" s="34">
        <v>0</v>
      </c>
      <c r="E9" s="34">
        <f>Нефтепродукты!J9</f>
        <v>0</v>
      </c>
      <c r="F9" s="34">
        <f>ГазУТ!J9</f>
        <v>0</v>
      </c>
      <c r="G9" s="34">
        <f>ТвТопливоУТ!J9</f>
        <v>0</v>
      </c>
      <c r="H9" s="34">
        <v>0</v>
      </c>
      <c r="I9" s="34">
        <v>0</v>
      </c>
      <c r="J9" s="34">
        <f>ЭлектроэнергияУТ!J9</f>
        <v>0</v>
      </c>
      <c r="K9" s="34">
        <f>ТеплоУТ!J9</f>
        <v>0</v>
      </c>
      <c r="L9" s="35">
        <f t="shared" si="0"/>
        <v>0</v>
      </c>
    </row>
    <row r="10" spans="1:12" x14ac:dyDescent="0.25">
      <c r="A10" s="18" t="s">
        <v>57</v>
      </c>
      <c r="B10" s="19" t="s">
        <v>22</v>
      </c>
      <c r="C10" s="36">
        <f t="shared" ref="C10:L10" si="3">SUM(C11:C13)</f>
        <v>0</v>
      </c>
      <c r="D10" s="36">
        <f t="shared" si="3"/>
        <v>0</v>
      </c>
      <c r="E10" s="36">
        <f t="shared" si="3"/>
        <v>0</v>
      </c>
      <c r="F10" s="36">
        <f t="shared" si="3"/>
        <v>-99786.37999999999</v>
      </c>
      <c r="G10" s="36">
        <f t="shared" si="3"/>
        <v>-176.3048</v>
      </c>
      <c r="H10" s="36">
        <f t="shared" si="3"/>
        <v>0</v>
      </c>
      <c r="I10" s="36">
        <f t="shared" si="3"/>
        <v>0</v>
      </c>
      <c r="J10" s="36">
        <f t="shared" si="3"/>
        <v>-4610.04</v>
      </c>
      <c r="K10" s="36">
        <f t="shared" si="3"/>
        <v>100107.30256</v>
      </c>
      <c r="L10" s="36">
        <f t="shared" si="3"/>
        <v>-4465.4222399999853</v>
      </c>
    </row>
    <row r="11" spans="1:12" x14ac:dyDescent="0.25">
      <c r="A11" s="20" t="s">
        <v>30</v>
      </c>
      <c r="B11" s="4" t="s">
        <v>31</v>
      </c>
      <c r="C11" s="30">
        <v>0</v>
      </c>
      <c r="D11" s="30">
        <v>0</v>
      </c>
      <c r="E11" s="30">
        <f>Нефтепродукты!J11</f>
        <v>0</v>
      </c>
      <c r="F11" s="30">
        <f>ГазУТ!J11</f>
        <v>0</v>
      </c>
      <c r="G11" s="30">
        <f>ТвТопливоУТ!J11</f>
        <v>0</v>
      </c>
      <c r="H11" s="30">
        <v>0</v>
      </c>
      <c r="I11" s="30">
        <v>0</v>
      </c>
      <c r="J11" s="30">
        <f>ЭлектроэнергияУТ!J11</f>
        <v>0</v>
      </c>
      <c r="K11" s="30">
        <f>ТеплоУТ!J11</f>
        <v>0</v>
      </c>
      <c r="L11" s="31">
        <f t="shared" si="0"/>
        <v>0</v>
      </c>
    </row>
    <row r="12" spans="1:12" x14ac:dyDescent="0.25">
      <c r="A12" s="20" t="s">
        <v>32</v>
      </c>
      <c r="B12" s="4" t="s">
        <v>33</v>
      </c>
      <c r="C12" s="30">
        <v>0</v>
      </c>
      <c r="D12" s="30">
        <v>0</v>
      </c>
      <c r="E12" s="30">
        <f>Нефтепродукты!J12</f>
        <v>0</v>
      </c>
      <c r="F12" s="30">
        <f>ГазУТ!J12</f>
        <v>-99786.37999999999</v>
      </c>
      <c r="G12" s="30">
        <f>ТвТопливоУТ!J12</f>
        <v>-176.3048</v>
      </c>
      <c r="H12" s="30">
        <v>0</v>
      </c>
      <c r="I12" s="30">
        <v>0</v>
      </c>
      <c r="J12" s="30">
        <f>ЭлектроэнергияУТ!J12</f>
        <v>-4610.04</v>
      </c>
      <c r="K12" s="30">
        <f>ТеплоУТ!J12</f>
        <v>100107.30256</v>
      </c>
      <c r="L12" s="31">
        <f t="shared" si="0"/>
        <v>-4465.4222399999853</v>
      </c>
    </row>
    <row r="13" spans="1:12" x14ac:dyDescent="0.25">
      <c r="A13" s="20" t="s">
        <v>34</v>
      </c>
      <c r="B13" s="4" t="s">
        <v>35</v>
      </c>
      <c r="C13" s="30">
        <v>0</v>
      </c>
      <c r="D13" s="30">
        <v>0</v>
      </c>
      <c r="E13" s="30">
        <f>Нефтепродукты!J13</f>
        <v>0</v>
      </c>
      <c r="F13" s="30">
        <f>ГазУТ!J13</f>
        <v>0</v>
      </c>
      <c r="G13" s="30">
        <f>ТвТопливоУТ!J13</f>
        <v>0</v>
      </c>
      <c r="H13" s="30">
        <v>0</v>
      </c>
      <c r="I13" s="30">
        <v>0</v>
      </c>
      <c r="J13" s="30">
        <f>ЭлектроэнергияУТ!J13</f>
        <v>0</v>
      </c>
      <c r="K13" s="30">
        <f>ТеплоУТ!J13</f>
        <v>0</v>
      </c>
      <c r="L13" s="31">
        <f t="shared" si="0"/>
        <v>0</v>
      </c>
    </row>
    <row r="14" spans="1:12" x14ac:dyDescent="0.25">
      <c r="A14" s="18" t="s">
        <v>67</v>
      </c>
      <c r="B14" s="19" t="s">
        <v>23</v>
      </c>
      <c r="C14" s="36">
        <f t="shared" ref="C14:L14" si="4">SUM(C15:C17)</f>
        <v>0</v>
      </c>
      <c r="D14" s="36">
        <f t="shared" si="4"/>
        <v>0</v>
      </c>
      <c r="E14" s="36">
        <f t="shared" si="4"/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  <c r="L14" s="36">
        <f t="shared" si="4"/>
        <v>0</v>
      </c>
    </row>
    <row r="15" spans="1:12" x14ac:dyDescent="0.25">
      <c r="A15" s="20" t="s">
        <v>68</v>
      </c>
      <c r="B15" s="4" t="s">
        <v>36</v>
      </c>
      <c r="C15" s="30">
        <v>0</v>
      </c>
      <c r="D15" s="30">
        <v>0</v>
      </c>
      <c r="E15" s="30">
        <f>Нефтепродукты!J15</f>
        <v>0</v>
      </c>
      <c r="F15" s="30">
        <f>ГазУТ!J15</f>
        <v>0</v>
      </c>
      <c r="G15" s="30">
        <f>ТвТопливоУТ!J15</f>
        <v>0</v>
      </c>
      <c r="H15" s="30">
        <v>0</v>
      </c>
      <c r="I15" s="30">
        <v>0</v>
      </c>
      <c r="J15" s="30">
        <f>ЭлектроэнергияУТ!J15</f>
        <v>0</v>
      </c>
      <c r="K15" s="30">
        <f>ТеплоУТ!J15</f>
        <v>0</v>
      </c>
      <c r="L15" s="31">
        <f t="shared" si="0"/>
        <v>0</v>
      </c>
    </row>
    <row r="16" spans="1:12" x14ac:dyDescent="0.25">
      <c r="A16" s="20" t="s">
        <v>37</v>
      </c>
      <c r="B16" s="4" t="s">
        <v>38</v>
      </c>
      <c r="C16" s="30">
        <v>0</v>
      </c>
      <c r="D16" s="30">
        <v>0</v>
      </c>
      <c r="E16" s="30">
        <f>Нефтепродукты!J16</f>
        <v>0</v>
      </c>
      <c r="F16" s="30">
        <f>ГазУТ!J16</f>
        <v>0</v>
      </c>
      <c r="G16" s="30">
        <f>ТвТопливоУТ!J16</f>
        <v>0</v>
      </c>
      <c r="H16" s="30">
        <v>0</v>
      </c>
      <c r="I16" s="30">
        <v>0</v>
      </c>
      <c r="J16" s="30">
        <f>ЭлектроэнергияУТ!J16</f>
        <v>0</v>
      </c>
      <c r="K16" s="30">
        <f>ТеплоУТ!J16</f>
        <v>0</v>
      </c>
      <c r="L16" s="31">
        <f t="shared" si="0"/>
        <v>0</v>
      </c>
    </row>
    <row r="17" spans="1:12" x14ac:dyDescent="0.25">
      <c r="A17" s="20" t="s">
        <v>39</v>
      </c>
      <c r="B17" s="4" t="s">
        <v>40</v>
      </c>
      <c r="C17" s="30">
        <v>0</v>
      </c>
      <c r="D17" s="30">
        <v>0</v>
      </c>
      <c r="E17" s="30">
        <f>Нефтепродукты!J17</f>
        <v>0</v>
      </c>
      <c r="F17" s="30">
        <f>ГазУТ!J17</f>
        <v>0</v>
      </c>
      <c r="G17" s="30">
        <f>ТвТопливоУТ!J17</f>
        <v>0</v>
      </c>
      <c r="H17" s="30">
        <v>0</v>
      </c>
      <c r="I17" s="30">
        <v>0</v>
      </c>
      <c r="J17" s="30">
        <f>ЭлектроэнергияУТ!J17</f>
        <v>0</v>
      </c>
      <c r="K17" s="30">
        <f>ТеплоУТ!J17</f>
        <v>0</v>
      </c>
      <c r="L17" s="31">
        <f t="shared" si="0"/>
        <v>0</v>
      </c>
    </row>
    <row r="18" spans="1:12" s="5" customFormat="1" x14ac:dyDescent="0.25">
      <c r="A18" s="14" t="s">
        <v>41</v>
      </c>
      <c r="B18" s="15" t="s">
        <v>24</v>
      </c>
      <c r="C18" s="32">
        <v>0</v>
      </c>
      <c r="D18" s="32">
        <v>0</v>
      </c>
      <c r="E18" s="32">
        <f>Нефтепродукты!J18</f>
        <v>0</v>
      </c>
      <c r="F18" s="32">
        <f>ГазУТ!J18</f>
        <v>0</v>
      </c>
      <c r="G18" s="32">
        <f>ТвТопливоУТ!J18</f>
        <v>0</v>
      </c>
      <c r="H18" s="32">
        <v>0</v>
      </c>
      <c r="I18" s="32">
        <v>0</v>
      </c>
      <c r="J18" s="32">
        <f>ЭлектроэнергияУТ!J18</f>
        <v>0</v>
      </c>
      <c r="K18" s="32">
        <f>ТеплоУТ!J18</f>
        <v>-4790.8640000000005</v>
      </c>
      <c r="L18" s="33">
        <f t="shared" si="0"/>
        <v>-4790.8640000000005</v>
      </c>
    </row>
    <row r="19" spans="1:12" s="5" customFormat="1" x14ac:dyDescent="0.25">
      <c r="A19" s="21" t="s">
        <v>42</v>
      </c>
      <c r="B19" s="22" t="s">
        <v>43</v>
      </c>
      <c r="C19" s="37">
        <v>0</v>
      </c>
      <c r="D19" s="37">
        <v>0</v>
      </c>
      <c r="E19" s="37">
        <f>Нефтепродукты!J19</f>
        <v>0</v>
      </c>
      <c r="F19" s="37">
        <f>ГазУТ!J19</f>
        <v>0</v>
      </c>
      <c r="G19" s="37">
        <f>ТвТопливоУТ!J19</f>
        <v>0</v>
      </c>
      <c r="H19" s="37">
        <v>0</v>
      </c>
      <c r="I19" s="37">
        <v>0</v>
      </c>
      <c r="J19" s="37">
        <f>ЭлектроэнергияУТ!J19</f>
        <v>0</v>
      </c>
      <c r="K19" s="37">
        <f>ТеплоУТ!J19</f>
        <v>-14592.52</v>
      </c>
      <c r="L19" s="38">
        <f t="shared" si="0"/>
        <v>-14592.52</v>
      </c>
    </row>
    <row r="20" spans="1:12" s="5" customFormat="1" x14ac:dyDescent="0.25">
      <c r="A20" s="14" t="s">
        <v>44</v>
      </c>
      <c r="B20" s="15" t="s">
        <v>45</v>
      </c>
      <c r="C20" s="32">
        <f>C21+C22+C26+C27+C32+C33+C34+C35</f>
        <v>0</v>
      </c>
      <c r="D20" s="32">
        <f t="shared" ref="D20:L20" si="5">D21+D22+D26+D27+D32+D33+D34+D35</f>
        <v>0</v>
      </c>
      <c r="E20" s="32">
        <f t="shared" si="5"/>
        <v>6578.8540000000003</v>
      </c>
      <c r="F20" s="32">
        <f t="shared" si="5"/>
        <v>4386.3539999999994</v>
      </c>
      <c r="G20" s="32">
        <f t="shared" si="5"/>
        <v>2.1545999999999998</v>
      </c>
      <c r="H20" s="32">
        <f t="shared" si="5"/>
        <v>0</v>
      </c>
      <c r="I20" s="32">
        <f t="shared" si="5"/>
        <v>0</v>
      </c>
      <c r="J20" s="32">
        <f t="shared" si="5"/>
        <v>9361.8005999999987</v>
      </c>
      <c r="K20" s="32">
        <f t="shared" si="5"/>
        <v>80723.918560000006</v>
      </c>
      <c r="L20" s="32">
        <f t="shared" si="5"/>
        <v>101053.08176</v>
      </c>
    </row>
    <row r="21" spans="1:12" s="5" customFormat="1" x14ac:dyDescent="0.25">
      <c r="A21" s="6" t="s">
        <v>50</v>
      </c>
      <c r="B21" s="4" t="s">
        <v>58</v>
      </c>
      <c r="C21" s="30">
        <v>0</v>
      </c>
      <c r="D21" s="30">
        <v>0</v>
      </c>
      <c r="E21" s="30">
        <f>Нефтепродукты!J21</f>
        <v>0</v>
      </c>
      <c r="F21" s="30">
        <f>ГазУТ!J21</f>
        <v>0</v>
      </c>
      <c r="G21" s="30">
        <f>ТвТопливоУТ!J21</f>
        <v>0</v>
      </c>
      <c r="H21" s="30">
        <v>0</v>
      </c>
      <c r="I21" s="30">
        <v>0</v>
      </c>
      <c r="J21" s="30">
        <f>ЭлектроэнергияУТ!J21</f>
        <v>0</v>
      </c>
      <c r="K21" s="30">
        <f>ТеплоУТ!J21</f>
        <v>0</v>
      </c>
      <c r="L21" s="31">
        <f t="shared" si="0"/>
        <v>0</v>
      </c>
    </row>
    <row r="22" spans="1:12" s="5" customFormat="1" x14ac:dyDescent="0.25">
      <c r="A22" s="6" t="s">
        <v>51</v>
      </c>
      <c r="B22" s="4" t="s">
        <v>46</v>
      </c>
      <c r="C22" s="30">
        <f>SUM(C23:C25)</f>
        <v>0</v>
      </c>
      <c r="D22" s="30">
        <f t="shared" ref="D22:L22" si="6">SUM(D23:D25)</f>
        <v>0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3718.2653999999998</v>
      </c>
      <c r="K22" s="30">
        <f t="shared" si="6"/>
        <v>28139.876760000003</v>
      </c>
      <c r="L22" s="30">
        <f t="shared" si="6"/>
        <v>31858.142160000003</v>
      </c>
    </row>
    <row r="23" spans="1:12" s="5" customFormat="1" x14ac:dyDescent="0.25">
      <c r="A23" s="44" t="s">
        <v>108</v>
      </c>
      <c r="B23" s="45" t="s">
        <v>66</v>
      </c>
      <c r="C23" s="30">
        <v>0</v>
      </c>
      <c r="D23" s="30">
        <v>0</v>
      </c>
      <c r="E23" s="30">
        <f>Нефтепродукты!J23</f>
        <v>0</v>
      </c>
      <c r="F23" s="30">
        <f>ГазУТ!J23</f>
        <v>0</v>
      </c>
      <c r="G23" s="30">
        <f>ТвТопливоУТ!J23</f>
        <v>0</v>
      </c>
      <c r="H23" s="30">
        <v>0</v>
      </c>
      <c r="I23" s="30">
        <v>0</v>
      </c>
      <c r="J23" s="30">
        <f>ЭлектроэнергияУТ!J23</f>
        <v>2528.4002999999998</v>
      </c>
      <c r="K23" s="30">
        <f>ТеплоУТ!J23</f>
        <v>18441.260000000002</v>
      </c>
      <c r="L23" s="31">
        <f t="shared" si="0"/>
        <v>20969.660300000003</v>
      </c>
    </row>
    <row r="24" spans="1:12" s="5" customFormat="1" x14ac:dyDescent="0.25">
      <c r="A24" s="44" t="s">
        <v>109</v>
      </c>
      <c r="B24" s="45" t="s">
        <v>70</v>
      </c>
      <c r="C24" s="30">
        <v>0</v>
      </c>
      <c r="D24" s="30">
        <v>0</v>
      </c>
      <c r="E24" s="30">
        <f>Нефтепродукты!J24</f>
        <v>0</v>
      </c>
      <c r="F24" s="30">
        <f>ГазУТ!J24</f>
        <v>0</v>
      </c>
      <c r="G24" s="30">
        <f>ТвТопливоУТ!J24</f>
        <v>0</v>
      </c>
      <c r="H24" s="30">
        <v>0</v>
      </c>
      <c r="I24" s="30">
        <v>0</v>
      </c>
      <c r="J24" s="30">
        <f>ЭлектроэнергияУТ!J24</f>
        <v>826.89209999999991</v>
      </c>
      <c r="K24" s="30">
        <f>ТеплоУТ!J24</f>
        <v>3941.5258400000007</v>
      </c>
      <c r="L24" s="31">
        <f t="shared" si="0"/>
        <v>4768.4179400000003</v>
      </c>
    </row>
    <row r="25" spans="1:12" s="5" customFormat="1" x14ac:dyDescent="0.25">
      <c r="A25" s="44" t="s">
        <v>73</v>
      </c>
      <c r="B25" s="45" t="s">
        <v>71</v>
      </c>
      <c r="C25" s="30">
        <v>0</v>
      </c>
      <c r="D25" s="30">
        <v>0</v>
      </c>
      <c r="E25" s="30">
        <f>Нефтепродукты!J25</f>
        <v>0</v>
      </c>
      <c r="F25" s="30">
        <f>ГазУТ!J25</f>
        <v>0</v>
      </c>
      <c r="G25" s="30">
        <f>ТвТопливоУТ!J25</f>
        <v>0</v>
      </c>
      <c r="H25" s="30">
        <v>0</v>
      </c>
      <c r="I25" s="30">
        <v>0</v>
      </c>
      <c r="J25" s="30">
        <f>ЭлектроэнергияУТ!J25</f>
        <v>362.97300000000001</v>
      </c>
      <c r="K25" s="30">
        <f>ТеплоУТ!J25</f>
        <v>5757.0909199999996</v>
      </c>
      <c r="L25" s="31">
        <f t="shared" si="0"/>
        <v>6120.0639199999996</v>
      </c>
    </row>
    <row r="26" spans="1:12" s="5" customFormat="1" x14ac:dyDescent="0.25">
      <c r="A26" s="6" t="s">
        <v>3</v>
      </c>
      <c r="B26" s="4" t="s">
        <v>59</v>
      </c>
      <c r="C26" s="30">
        <v>0</v>
      </c>
      <c r="D26" s="30">
        <v>0</v>
      </c>
      <c r="E26" s="30">
        <f>Нефтепродукты!J26</f>
        <v>0</v>
      </c>
      <c r="F26" s="30">
        <f>ГазУТ!J26</f>
        <v>0</v>
      </c>
      <c r="G26" s="30">
        <f>ТвТопливоУТ!J26</f>
        <v>0</v>
      </c>
      <c r="H26" s="30">
        <v>0</v>
      </c>
      <c r="I26" s="30">
        <v>0</v>
      </c>
      <c r="J26" s="30">
        <f>ЭлектроэнергияУТ!J26</f>
        <v>0</v>
      </c>
      <c r="K26" s="30">
        <f>ТеплоУТ!J26</f>
        <v>0</v>
      </c>
      <c r="L26" s="31">
        <f t="shared" si="0"/>
        <v>0</v>
      </c>
    </row>
    <row r="27" spans="1:12" s="5" customFormat="1" x14ac:dyDescent="0.25">
      <c r="A27" s="6" t="s">
        <v>47</v>
      </c>
      <c r="B27" s="4" t="s">
        <v>48</v>
      </c>
      <c r="C27" s="30">
        <f t="shared" ref="C27:L27" si="7">SUM(C28:C31)</f>
        <v>0</v>
      </c>
      <c r="D27" s="30">
        <f t="shared" si="7"/>
        <v>0</v>
      </c>
      <c r="E27" s="30">
        <f t="shared" si="7"/>
        <v>5034.4009999999998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5034.4009999999998</v>
      </c>
    </row>
    <row r="28" spans="1:12" s="5" customFormat="1" x14ac:dyDescent="0.25">
      <c r="A28" s="20" t="s">
        <v>53</v>
      </c>
      <c r="B28" s="4" t="s">
        <v>60</v>
      </c>
      <c r="C28" s="30">
        <v>0</v>
      </c>
      <c r="D28" s="30">
        <v>0</v>
      </c>
      <c r="E28" s="30">
        <f>Нефтепродукты!J28</f>
        <v>0</v>
      </c>
      <c r="F28" s="30">
        <f>ГазУТ!J28</f>
        <v>0</v>
      </c>
      <c r="G28" s="30">
        <f>ТвТопливоУТ!J28</f>
        <v>0</v>
      </c>
      <c r="H28" s="30">
        <v>0</v>
      </c>
      <c r="I28" s="30">
        <v>0</v>
      </c>
      <c r="J28" s="30">
        <f>ЭлектроэнергияУТ!J28</f>
        <v>0</v>
      </c>
      <c r="K28" s="30">
        <f>ТеплоУТ!J28</f>
        <v>0</v>
      </c>
      <c r="L28" s="31">
        <f t="shared" si="0"/>
        <v>0</v>
      </c>
    </row>
    <row r="29" spans="1:12" s="5" customFormat="1" x14ac:dyDescent="0.25">
      <c r="A29" s="20" t="s">
        <v>52</v>
      </c>
      <c r="B29" s="4" t="s">
        <v>61</v>
      </c>
      <c r="C29" s="30">
        <v>0</v>
      </c>
      <c r="D29" s="30">
        <v>0</v>
      </c>
      <c r="E29" s="30">
        <f>Нефтепродукты!J29</f>
        <v>0</v>
      </c>
      <c r="F29" s="30">
        <f>ГазУТ!J29</f>
        <v>0</v>
      </c>
      <c r="G29" s="30">
        <f>ТвТопливоУТ!J29</f>
        <v>0</v>
      </c>
      <c r="H29" s="30">
        <v>0</v>
      </c>
      <c r="I29" s="30">
        <v>0</v>
      </c>
      <c r="J29" s="30">
        <f>ЭлектроэнергияУТ!J29</f>
        <v>0</v>
      </c>
      <c r="K29" s="30">
        <f>ТеплоУТ!J29</f>
        <v>0</v>
      </c>
      <c r="L29" s="31">
        <f t="shared" si="0"/>
        <v>0</v>
      </c>
    </row>
    <row r="30" spans="1:12" s="5" customFormat="1" x14ac:dyDescent="0.25">
      <c r="A30" s="20" t="s">
        <v>54</v>
      </c>
      <c r="B30" s="4" t="s">
        <v>62</v>
      </c>
      <c r="C30" s="30">
        <v>0</v>
      </c>
      <c r="D30" s="30">
        <v>0</v>
      </c>
      <c r="E30" s="30">
        <f>Нефтепродукты!J30</f>
        <v>5034.4009999999998</v>
      </c>
      <c r="F30" s="30">
        <f>ГазУТ!J30</f>
        <v>0</v>
      </c>
      <c r="G30" s="30">
        <f>ТвТопливоУТ!J30</f>
        <v>0</v>
      </c>
      <c r="H30" s="30">
        <v>0</v>
      </c>
      <c r="I30" s="30">
        <v>0</v>
      </c>
      <c r="J30" s="30">
        <f>ЭлектроэнергияУТ!J30</f>
        <v>0</v>
      </c>
      <c r="K30" s="30">
        <f>ТеплоУТ!J30</f>
        <v>0</v>
      </c>
      <c r="L30" s="31">
        <f t="shared" si="0"/>
        <v>5034.4009999999998</v>
      </c>
    </row>
    <row r="31" spans="1:12" s="5" customFormat="1" x14ac:dyDescent="0.25">
      <c r="A31" s="20" t="s">
        <v>55</v>
      </c>
      <c r="B31" s="4" t="s">
        <v>63</v>
      </c>
      <c r="C31" s="30">
        <v>0</v>
      </c>
      <c r="D31" s="30">
        <v>0</v>
      </c>
      <c r="E31" s="30">
        <f>Нефтепродукты!J31</f>
        <v>0</v>
      </c>
      <c r="F31" s="30">
        <f>ГазУТ!J31</f>
        <v>0</v>
      </c>
      <c r="G31" s="30">
        <f>ТвТопливоУТ!J31</f>
        <v>0</v>
      </c>
      <c r="H31" s="30">
        <v>0</v>
      </c>
      <c r="I31" s="30">
        <v>0</v>
      </c>
      <c r="J31" s="30">
        <f>ЭлектроэнергияУТ!J31</f>
        <v>0</v>
      </c>
      <c r="K31" s="30">
        <f>ТеплоУТ!J31</f>
        <v>0</v>
      </c>
      <c r="L31" s="31">
        <f t="shared" si="0"/>
        <v>0</v>
      </c>
    </row>
    <row r="32" spans="1:12" s="5" customFormat="1" x14ac:dyDescent="0.25">
      <c r="A32" s="6" t="s">
        <v>56</v>
      </c>
      <c r="B32" s="4" t="s">
        <v>64</v>
      </c>
      <c r="C32" s="30">
        <v>0</v>
      </c>
      <c r="D32" s="30">
        <v>0</v>
      </c>
      <c r="E32" s="30">
        <f>Нефтепродукты!J32</f>
        <v>0</v>
      </c>
      <c r="F32" s="30">
        <f>ГазУТ!J32</f>
        <v>0</v>
      </c>
      <c r="G32" s="30">
        <f>ТвТопливоУТ!J32</f>
        <v>0</v>
      </c>
      <c r="H32" s="30">
        <v>0</v>
      </c>
      <c r="I32" s="30">
        <v>0</v>
      </c>
      <c r="J32" s="30">
        <f>ЭлектроэнергияУТ!J32</f>
        <v>846.64589999999998</v>
      </c>
      <c r="K32" s="30">
        <f>ТеплоУТ!J32</f>
        <v>7847.0013200000003</v>
      </c>
      <c r="L32" s="31">
        <f t="shared" si="0"/>
        <v>8693.6472200000007</v>
      </c>
    </row>
    <row r="33" spans="1:12" s="5" customFormat="1" x14ac:dyDescent="0.25">
      <c r="A33" s="6" t="s">
        <v>1</v>
      </c>
      <c r="B33" s="4" t="s">
        <v>49</v>
      </c>
      <c r="C33" s="30">
        <v>0</v>
      </c>
      <c r="D33" s="30">
        <v>0</v>
      </c>
      <c r="E33" s="30">
        <f>Нефтепродукты!J33</f>
        <v>1494.8410000000001</v>
      </c>
      <c r="F33" s="30">
        <f>ГазУТ!J33</f>
        <v>4386.3539999999994</v>
      </c>
      <c r="G33" s="30">
        <f>ТвТопливоУТ!J33</f>
        <v>2.1545999999999998</v>
      </c>
      <c r="H33" s="30">
        <v>0</v>
      </c>
      <c r="I33" s="30">
        <v>0</v>
      </c>
      <c r="J33" s="30">
        <f>ЭлектроэнергияУТ!J33</f>
        <v>4796.8892999999998</v>
      </c>
      <c r="K33" s="30">
        <f>ТеплоУТ!J33</f>
        <v>41161.174659999997</v>
      </c>
      <c r="L33" s="31">
        <f t="shared" si="0"/>
        <v>51841.413560000001</v>
      </c>
    </row>
    <row r="34" spans="1:12" s="5" customFormat="1" x14ac:dyDescent="0.25">
      <c r="A34" s="6" t="s">
        <v>110</v>
      </c>
      <c r="B34" s="4" t="s">
        <v>65</v>
      </c>
      <c r="C34" s="30">
        <v>0</v>
      </c>
      <c r="D34" s="30">
        <v>0</v>
      </c>
      <c r="E34" s="30">
        <f>Нефтепродукты!J34</f>
        <v>49.612000000000002</v>
      </c>
      <c r="F34" s="30">
        <f>ГазУТ!J34</f>
        <v>0</v>
      </c>
      <c r="G34" s="30">
        <f>ТвТопливоУТ!J34</f>
        <v>0</v>
      </c>
      <c r="H34" s="30">
        <v>0</v>
      </c>
      <c r="I34" s="30">
        <v>0</v>
      </c>
      <c r="J34" s="30">
        <f>ЭлектроэнергияУТ!J34</f>
        <v>0</v>
      </c>
      <c r="K34" s="30">
        <f>ТеплоУТ!J34</f>
        <v>3575.8658200000004</v>
      </c>
      <c r="L34" s="31">
        <f t="shared" si="0"/>
        <v>3625.4778200000005</v>
      </c>
    </row>
    <row r="35" spans="1:12" s="28" customFormat="1" ht="30" x14ac:dyDescent="0.25">
      <c r="A35" s="27" t="s">
        <v>69</v>
      </c>
      <c r="B35" s="26" t="s">
        <v>111</v>
      </c>
      <c r="C35" s="33">
        <v>0</v>
      </c>
      <c r="D35" s="33">
        <v>0</v>
      </c>
      <c r="E35" s="33">
        <f>Нефтепродукты!J35</f>
        <v>0</v>
      </c>
      <c r="F35" s="33">
        <f>ГазУТ!J35</f>
        <v>0</v>
      </c>
      <c r="G35" s="33">
        <f>ТвТопливоУТ!J35</f>
        <v>0</v>
      </c>
      <c r="H35" s="33">
        <v>0</v>
      </c>
      <c r="I35" s="33">
        <v>0</v>
      </c>
      <c r="J35" s="33">
        <f>ЭлектроэнергияУТ!J35</f>
        <v>0</v>
      </c>
      <c r="K35" s="33">
        <f>ТеплоУТ!J35</f>
        <v>0</v>
      </c>
      <c r="L35" s="33">
        <f t="shared" si="0"/>
        <v>0</v>
      </c>
    </row>
    <row r="37" spans="1:12" x14ac:dyDescent="0.25">
      <c r="F37" s="8"/>
    </row>
    <row r="39" spans="1:12" x14ac:dyDescent="0.25">
      <c r="A39" s="3"/>
    </row>
    <row r="40" spans="1:12" x14ac:dyDescent="0.25">
      <c r="A40" s="3"/>
    </row>
    <row r="41" spans="1:12" x14ac:dyDescent="0.25">
      <c r="A41" s="3"/>
    </row>
    <row r="42" spans="1:12" x14ac:dyDescent="0.25">
      <c r="A42" s="3"/>
    </row>
    <row r="43" spans="1:12" s="4" customFormat="1" x14ac:dyDescent="0.25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4" customFormat="1" x14ac:dyDescent="0.25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4" customFormat="1" x14ac:dyDescent="0.25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4" customFormat="1" x14ac:dyDescent="0.25">
      <c r="A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4" customFormat="1" x14ac:dyDescent="0.25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4" customFormat="1" x14ac:dyDescent="0.25">
      <c r="A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4" customFormat="1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4" customFormat="1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4" customFormat="1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4" customFormat="1" x14ac:dyDescent="0.25">
      <c r="A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4" customFormat="1" x14ac:dyDescent="0.25">
      <c r="A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4" customFormat="1" x14ac:dyDescent="0.25">
      <c r="A54" s="3"/>
      <c r="C54" s="3"/>
      <c r="D54" s="3"/>
      <c r="E54" s="3"/>
      <c r="F54" s="3"/>
      <c r="G54" s="3"/>
      <c r="H54" s="3"/>
      <c r="I54" s="3"/>
      <c r="J54" s="3"/>
      <c r="K54" s="3"/>
      <c r="L54" s="3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Прогноз 2022-2030</vt:lpstr>
      <vt:lpstr>ТЭБ 2022</vt:lpstr>
      <vt:lpstr>ТЭБ 2023</vt:lpstr>
      <vt:lpstr>ТЭБ 2024</vt:lpstr>
      <vt:lpstr>ТЭБ 2025</vt:lpstr>
      <vt:lpstr>ТЭБ 2026</vt:lpstr>
      <vt:lpstr>ТЭБ 2027</vt:lpstr>
      <vt:lpstr>ТЭБ 2028</vt:lpstr>
      <vt:lpstr>ТЭБ 2029</vt:lpstr>
      <vt:lpstr>ТЭБ 2030</vt:lpstr>
      <vt:lpstr>Бензин</vt:lpstr>
      <vt:lpstr>ДизТопливо</vt:lpstr>
      <vt:lpstr>Мазут</vt:lpstr>
      <vt:lpstr>СжижГаз</vt:lpstr>
      <vt:lpstr>Нефтепродукты</vt:lpstr>
      <vt:lpstr>Газ</vt:lpstr>
      <vt:lpstr>ГазУТ</vt:lpstr>
      <vt:lpstr>ТвТопливо</vt:lpstr>
      <vt:lpstr>ТвТопливоУТ</vt:lpstr>
      <vt:lpstr>Электроэнергия</vt:lpstr>
      <vt:lpstr>ЭлектроэнергияУТ</vt:lpstr>
      <vt:lpstr>Тепло</vt:lpstr>
      <vt:lpstr>ТеплоУТ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2014-12-05T01:22:22Z</dcterms:created>
  <dcterms:modified xsi:type="dcterms:W3CDTF">2022-08-19T03:10:12Z</dcterms:modified>
</cp:coreProperties>
</file>