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885" windowWidth="10410" windowHeight="7140" firstSheet="1" activeTab="2"/>
  </bookViews>
  <sheets>
    <sheet name="Цел.показатели" sheetId="1" state="hidden" r:id="rId1"/>
    <sheet name="Лист2" sheetId="2" r:id="rId2"/>
    <sheet name="Лист3" sheetId="3" r:id="rId3"/>
  </sheets>
  <definedNames>
    <definedName name="_xlnm.Print_Area" localSheetId="1">Лист2!$A$1:$G$39</definedName>
    <definedName name="_xlnm.Print_Area" localSheetId="2">Лист3!$A$1:$S$109</definedName>
    <definedName name="_xlnm.Print_Area" localSheetId="0">Цел.показатели!$A$1:$M$16</definedName>
  </definedNames>
  <calcPr calcId="124519"/>
</workbook>
</file>

<file path=xl/calcChain.xml><?xml version="1.0" encoding="utf-8"?>
<calcChain xmlns="http://schemas.openxmlformats.org/spreadsheetml/2006/main">
  <c r="I103" i="3"/>
  <c r="I109"/>
  <c r="I61"/>
  <c r="I55"/>
  <c r="I12"/>
  <c r="I11"/>
  <c r="I9"/>
  <c r="I10"/>
  <c r="I8"/>
  <c r="Q11"/>
  <c r="R11"/>
  <c r="Q10"/>
  <c r="R10"/>
  <c r="Q14"/>
  <c r="R14"/>
  <c r="S14"/>
  <c r="P14"/>
  <c r="P8" s="1"/>
  <c r="P11"/>
  <c r="Q55"/>
  <c r="R55"/>
  <c r="S55"/>
  <c r="P55"/>
  <c r="R61"/>
  <c r="Q61"/>
  <c r="Q49"/>
  <c r="R49"/>
  <c r="P49"/>
  <c r="P71"/>
  <c r="Q103"/>
  <c r="R103"/>
  <c r="S107"/>
  <c r="S106" s="1"/>
  <c r="S105" s="1"/>
  <c r="S104" s="1"/>
  <c r="S103" s="1"/>
  <c r="U16" l="1"/>
  <c r="N61" l="1"/>
  <c r="N14"/>
  <c r="N71" l="1"/>
  <c r="N97"/>
  <c r="O18" l="1"/>
  <c r="P18"/>
  <c r="O19"/>
  <c r="P19"/>
  <c r="O23"/>
  <c r="P23"/>
  <c r="P43"/>
  <c r="O43"/>
  <c r="P103"/>
  <c r="O71"/>
  <c r="O61" s="1"/>
  <c r="O103"/>
  <c r="I102"/>
  <c r="I101"/>
  <c r="I100"/>
  <c r="I99"/>
  <c r="I98"/>
  <c r="M97"/>
  <c r="I97" s="1"/>
  <c r="P16" l="1"/>
  <c r="J71"/>
  <c r="K71"/>
  <c r="J73"/>
  <c r="I78"/>
  <c r="I77"/>
  <c r="I76"/>
  <c r="I75"/>
  <c r="I74"/>
  <c r="L73"/>
  <c r="I73"/>
  <c r="M71" l="1"/>
  <c r="L71"/>
  <c r="L79"/>
  <c r="I82"/>
  <c r="M85"/>
  <c r="I88"/>
  <c r="K25"/>
  <c r="L25"/>
  <c r="M25"/>
  <c r="N25"/>
  <c r="O25"/>
  <c r="P25"/>
  <c r="J25"/>
  <c r="P61" l="1"/>
  <c r="I71"/>
  <c r="O49"/>
  <c r="L23"/>
  <c r="L19"/>
  <c r="I28"/>
  <c r="O14" l="1"/>
  <c r="O11"/>
  <c r="O8" l="1"/>
  <c r="I96"/>
  <c r="I95"/>
  <c r="I94"/>
  <c r="I93"/>
  <c r="I92"/>
  <c r="N91"/>
  <c r="M91"/>
  <c r="I91" s="1"/>
  <c r="M103"/>
  <c r="N103"/>
  <c r="I104"/>
  <c r="I105"/>
  <c r="I106"/>
  <c r="I107"/>
  <c r="I108"/>
  <c r="R108"/>
  <c r="S108"/>
  <c r="S96" l="1"/>
  <c r="S95" s="1"/>
  <c r="S102"/>
  <c r="S101" s="1"/>
  <c r="S100" s="1"/>
  <c r="S99" s="1"/>
  <c r="S98" s="1"/>
  <c r="S97" s="1"/>
  <c r="R99"/>
  <c r="R98" s="1"/>
  <c r="R109"/>
  <c r="S109"/>
  <c r="Q109"/>
  <c r="Q108" s="1"/>
  <c r="S86" l="1"/>
  <c r="S85" s="1"/>
  <c r="R86"/>
  <c r="R85" s="1"/>
  <c r="N23"/>
  <c r="N43"/>
  <c r="Q99" l="1"/>
  <c r="Q98" s="1"/>
  <c r="Q86"/>
  <c r="Q85" s="1"/>
  <c r="I86"/>
  <c r="I87"/>
  <c r="I89"/>
  <c r="I90"/>
  <c r="S72" l="1"/>
  <c r="S71"/>
  <c r="N67"/>
  <c r="N70"/>
  <c r="N68" s="1"/>
  <c r="R72" l="1"/>
  <c r="R71"/>
  <c r="Q72"/>
  <c r="Q71"/>
  <c r="S70"/>
  <c r="S69" s="1"/>
  <c r="S68" s="1"/>
  <c r="S67" s="1"/>
  <c r="S66" s="1"/>
  <c r="S65" s="1"/>
  <c r="S64" s="1"/>
  <c r="S63" s="1"/>
  <c r="S62" s="1"/>
  <c r="S61" s="1"/>
  <c r="S60" s="1"/>
  <c r="S59" s="1"/>
  <c r="S58" s="1"/>
  <c r="S57" s="1"/>
  <c r="S56" s="1"/>
  <c r="S54" s="1"/>
  <c r="S53" s="1"/>
  <c r="S52" s="1"/>
  <c r="S51" s="1"/>
  <c r="S50" s="1"/>
  <c r="S49" s="1"/>
  <c r="S48" s="1"/>
  <c r="S47" s="1"/>
  <c r="S46" s="1"/>
  <c r="S45" s="1"/>
  <c r="S44" s="1"/>
  <c r="S43" s="1"/>
  <c r="S42" s="1"/>
  <c r="S41" s="1"/>
  <c r="S40" s="1"/>
  <c r="S39" s="1"/>
  <c r="S38" s="1"/>
  <c r="S37" s="1"/>
  <c r="S36" s="1"/>
  <c r="S35" s="1"/>
  <c r="S74"/>
  <c r="S73" s="1"/>
  <c r="N19"/>
  <c r="N11" s="1"/>
  <c r="N69"/>
  <c r="I85"/>
  <c r="R74" l="1"/>
  <c r="R73" s="1"/>
  <c r="S34"/>
  <c r="S33" s="1"/>
  <c r="S32" s="1"/>
  <c r="S31" s="1"/>
  <c r="S30" s="1"/>
  <c r="S29" s="1"/>
  <c r="S23"/>
  <c r="R70"/>
  <c r="R69" s="1"/>
  <c r="R68" s="1"/>
  <c r="R64" s="1"/>
  <c r="R63" s="1"/>
  <c r="R62" s="1"/>
  <c r="Q70"/>
  <c r="Q69" s="1"/>
  <c r="Q68" s="1"/>
  <c r="Q64" s="1"/>
  <c r="Q63" s="1"/>
  <c r="Q62" s="1"/>
  <c r="Q48" s="1"/>
  <c r="Q47" s="1"/>
  <c r="Q46" s="1"/>
  <c r="Q45" s="1"/>
  <c r="Q44" s="1"/>
  <c r="Q43" s="1"/>
  <c r="Q42" s="1"/>
  <c r="Q41" s="1"/>
  <c r="Q40" s="1"/>
  <c r="Q39" s="1"/>
  <c r="Q38" s="1"/>
  <c r="Q37" s="1"/>
  <c r="Q36" s="1"/>
  <c r="Q35" s="1"/>
  <c r="Q34" s="1"/>
  <c r="Q33" s="1"/>
  <c r="Q32" s="1"/>
  <c r="Q31" s="1"/>
  <c r="Q30" s="1"/>
  <c r="Q29" s="1"/>
  <c r="Q19" s="1"/>
  <c r="Q74"/>
  <c r="Q73" s="1"/>
  <c r="I58"/>
  <c r="I59"/>
  <c r="R48" l="1"/>
  <c r="R47" s="1"/>
  <c r="R46" s="1"/>
  <c r="R45" s="1"/>
  <c r="R44" s="1"/>
  <c r="R43" s="1"/>
  <c r="R42" s="1"/>
  <c r="R41" s="1"/>
  <c r="R40" s="1"/>
  <c r="R39" s="1"/>
  <c r="R38" s="1"/>
  <c r="R37" s="1"/>
  <c r="R36" s="1"/>
  <c r="R35" s="1"/>
  <c r="R23" s="1"/>
  <c r="S28"/>
  <c r="S19"/>
  <c r="S27"/>
  <c r="R34"/>
  <c r="R33" s="1"/>
  <c r="R32" s="1"/>
  <c r="R31" s="1"/>
  <c r="R30" s="1"/>
  <c r="R29" s="1"/>
  <c r="R27" s="1"/>
  <c r="Q23"/>
  <c r="Q27"/>
  <c r="Q28"/>
  <c r="J16"/>
  <c r="S26" l="1"/>
  <c r="S25" s="1"/>
  <c r="S24" s="1"/>
  <c r="S22" s="1"/>
  <c r="S21" s="1"/>
  <c r="S20" s="1"/>
  <c r="S18"/>
  <c r="R19"/>
  <c r="R28"/>
  <c r="R26"/>
  <c r="R18"/>
  <c r="Q26"/>
  <c r="Q25" s="1"/>
  <c r="Q24" s="1"/>
  <c r="Q22" s="1"/>
  <c r="Q21" s="1"/>
  <c r="Q20" s="1"/>
  <c r="Q18"/>
  <c r="N55"/>
  <c r="R25" l="1"/>
  <c r="R24" s="1"/>
  <c r="R22" s="1"/>
  <c r="R21" s="1"/>
  <c r="R20" s="1"/>
  <c r="R16" s="1"/>
  <c r="R13" s="1"/>
  <c r="R12" s="1"/>
  <c r="R8" s="1"/>
  <c r="S17"/>
  <c r="Q16"/>
  <c r="Q13" s="1"/>
  <c r="Q12" s="1"/>
  <c r="Q8" s="1"/>
  <c r="O16"/>
  <c r="S16" l="1"/>
  <c r="S15" s="1"/>
  <c r="S13" s="1"/>
  <c r="S12" s="1"/>
  <c r="S11" s="1"/>
  <c r="S10" s="1"/>
  <c r="L11"/>
  <c r="S8" l="1"/>
  <c r="S9"/>
  <c r="L18"/>
  <c r="M18"/>
  <c r="N18"/>
  <c r="N16" s="1"/>
  <c r="M19"/>
  <c r="M23" l="1"/>
  <c r="M16" s="1"/>
  <c r="M43"/>
  <c r="M61" l="1"/>
  <c r="M14" l="1"/>
  <c r="M11"/>
  <c r="N10"/>
  <c r="N8" s="1"/>
  <c r="O10"/>
  <c r="P10"/>
  <c r="I72"/>
  <c r="I80"/>
  <c r="I81"/>
  <c r="I83"/>
  <c r="I84"/>
  <c r="I66"/>
  <c r="I65"/>
  <c r="I60"/>
  <c r="I50"/>
  <c r="I51"/>
  <c r="I52"/>
  <c r="I53"/>
  <c r="I54"/>
  <c r="I56"/>
  <c r="I57"/>
  <c r="I45"/>
  <c r="I46"/>
  <c r="I47"/>
  <c r="I48"/>
  <c r="I42"/>
  <c r="I44"/>
  <c r="I36"/>
  <c r="I38"/>
  <c r="I39"/>
  <c r="I40"/>
  <c r="I41"/>
  <c r="I32"/>
  <c r="I33"/>
  <c r="I34"/>
  <c r="I35"/>
  <c r="I27"/>
  <c r="I29"/>
  <c r="I30"/>
  <c r="I26"/>
  <c r="I17"/>
  <c r="U10" l="1"/>
  <c r="M10"/>
  <c r="M8" s="1"/>
  <c r="L37"/>
  <c r="I79"/>
  <c r="L31" l="1"/>
  <c r="L14" l="1"/>
  <c r="L61"/>
  <c r="J61"/>
  <c r="K61"/>
  <c r="M55" l="1"/>
  <c r="L55"/>
  <c r="J55"/>
  <c r="L24" l="1"/>
  <c r="N49"/>
  <c r="M49"/>
  <c r="L49"/>
  <c r="L43"/>
  <c r="N37"/>
  <c r="M37"/>
  <c r="N31"/>
  <c r="M31"/>
  <c r="L15" l="1"/>
  <c r="L16"/>
  <c r="L10"/>
  <c r="L8" l="1"/>
  <c r="K22"/>
  <c r="I22" s="1"/>
  <c r="K24" l="1"/>
  <c r="I24" s="1"/>
  <c r="K14"/>
  <c r="K19"/>
  <c r="I19" s="1"/>
  <c r="K18"/>
  <c r="J37"/>
  <c r="I37" s="1"/>
  <c r="K31"/>
  <c r="K20" s="1"/>
  <c r="I20" s="1"/>
  <c r="J31"/>
  <c r="J43"/>
  <c r="I43" s="1"/>
  <c r="K16" l="1"/>
  <c r="I16" s="1"/>
  <c r="I18"/>
  <c r="I31"/>
  <c r="K11"/>
  <c r="K10"/>
  <c r="J14" l="1"/>
  <c r="J11"/>
  <c r="J10"/>
  <c r="J9"/>
  <c r="J15"/>
  <c r="J8" l="1"/>
  <c r="J49"/>
  <c r="I49" s="1"/>
  <c r="K15" l="1"/>
  <c r="I25" l="1"/>
  <c r="K8"/>
  <c r="U8" s="1"/>
  <c r="U14" s="1"/>
  <c r="I15"/>
</calcChain>
</file>

<file path=xl/sharedStrings.xml><?xml version="1.0" encoding="utf-8"?>
<sst xmlns="http://schemas.openxmlformats.org/spreadsheetml/2006/main" count="241" uniqueCount="118">
  <si>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</si>
  <si>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</si>
  <si>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</si>
  <si>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</si>
  <si>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</si>
  <si>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</si>
  <si>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</si>
  <si>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</si>
  <si>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</si>
  <si>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</si>
  <si>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</si>
  <si>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</si>
  <si>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>Не более 1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</si>
  <si>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</si>
  <si>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</si>
  <si>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</si>
  <si>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</si>
  <si>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</si>
  <si>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</si>
  <si>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</si>
  <si>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</si>
  <si>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</si>
  <si>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</si>
  <si>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</si>
  <si>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</si>
  <si>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</si>
  <si>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</si>
  <si>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</si>
  <si>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</si>
  <si>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стр 5,6 приложения 1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</si>
  <si>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</si>
  <si>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</si>
  <si>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</si>
  <si>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</si>
  <si>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</si>
  <si>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</si>
  <si>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</si>
  <si>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</si>
  <si>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</si>
  <si>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</si>
  <si>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</si>
  <si>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</si>
  <si>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</si>
  <si>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</si>
  <si>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</si>
  <si>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</si>
  <si>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</si>
  <si>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</si>
  <si>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</si>
  <si>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</si>
  <si>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</si>
  <si>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</si>
  <si>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</si>
  <si>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</si>
  <si>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</si>
  <si>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</si>
  <si>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</si>
  <si>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</si>
  <si>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</si>
  <si>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</si>
  <si>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</si>
  <si>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</si>
  <si>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</si>
  <si>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Не менее 5%</t>
  </si>
  <si>
    <t>2023 год</t>
  </si>
  <si>
    <t>2024 год</t>
  </si>
  <si>
    <t>Задача 3. Повышение уровня вовлеченности заинтересованных граждан, организаций в реализацию мероприятий по благоустройству территорий Североуральского городского округа</t>
  </si>
  <si>
    <t>Проектно-изыскательские работы по благоустройству общественной территории</t>
  </si>
  <si>
    <t>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</si>
  <si>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Комплексное благоустройство Молодежного сквера по ул.Ленина</t>
  </si>
  <si>
    <t>Комплексное благоустройство  общественной территории</t>
  </si>
  <si>
    <t xml:space="preserve">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</si>
  <si>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 Комплексное благоустройство дворовых территорий</t>
  </si>
  <si>
    <t xml:space="preserve"> Формирование и реализация конкретных мероприятий по вовлечению населения в благоустройство территорий </t>
  </si>
  <si>
    <t>шт</t>
  </si>
  <si>
    <t>не менее 2%</t>
  </si>
  <si>
    <t>Мероприятие 1. 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</si>
  <si>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Мероприятие 2. Комплексное благоустройство дворовых территорий Североуральского городского округа</t>
  </si>
  <si>
    <t xml:space="preserve">Доля и размер финансового участия заинтересованных лиц в выполнении  работ по благоустройству дворовых территорий от общей стоимости работ, включенных в программу </t>
  </si>
  <si>
    <t xml:space="preserve">Объем трудового участия заинтересованных лиц в выполнении  работ по благоустройству дворовых территорий </t>
  </si>
  <si>
    <t xml:space="preserve">1.3. Комлексное благоустройство  "Рощи Памяти" п.Калья г.Североуральск </t>
  </si>
  <si>
    <t>1.4. Комлексное благоустройство  Площади Мира г.Североуральска</t>
  </si>
  <si>
    <t>Комплексное благоустройство дворовой территории по адресу: ул.Молодежная 8, ул.Мира 2, 4, ул.Осипенко 28, 30, 32</t>
  </si>
  <si>
    <t>обл</t>
  </si>
  <si>
    <t>Всего</t>
  </si>
  <si>
    <t>1.6. Комплексное благоустройство территории Солнечный остров п.Черемухово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</si>
  <si>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2018-2027 годы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</si>
  <si>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2018-2027 годы</t>
    </r>
  </si>
  <si>
    <t xml:space="preserve">Комлексное благоустройство  "Рощи Памяти" п.Калья г.Североуральск, </t>
  </si>
  <si>
    <t>Комлексное благоустройство  Площади Мира г.Североуральск. Первый этап</t>
  </si>
  <si>
    <t xml:space="preserve">Комплексное благоустройство Площади Мира г.Североуральск. Второй этап  </t>
  </si>
  <si>
    <t xml:space="preserve"> Комплексное благоустройство дворовой территории по адресу: ул.Белинского 15, ул.50 лет СУБРа 57А, 59</t>
  </si>
  <si>
    <t xml:space="preserve"> Комплексное благоустройство дворовых территорий </t>
  </si>
  <si>
    <t xml:space="preserve">  Комплексное благоустройство дворовых территорий </t>
  </si>
  <si>
    <t>2025 год</t>
  </si>
  <si>
    <t>2026 год</t>
  </si>
  <si>
    <t>2027 год</t>
  </si>
  <si>
    <t>на территории Североуральского городского округа» на 2018-2027 годы</t>
  </si>
  <si>
    <t>Наличие разработанной, прошедшей ценовую экспертизу проектно-сметной документации на объекты благоустройства общественных территорий</t>
  </si>
  <si>
    <t>Комплексное благоустройство территории Солнечный остров п.Черемухово</t>
  </si>
  <si>
    <t>Комплексное благоустройство дворовой территории по адресу:ул.Ленина 36, 38, 40, ул.Молодежная 21, 23, 25, ул.Белинского 28, 30, 32, ул.Маяковского 5, 7, 9</t>
  </si>
  <si>
    <r>
      <t xml:space="preserve">План мероприятий и ресурсное обеспечение по реализации муниципальной программы Североуральского городского округа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</si>
  <si>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>Комплексное благоустройство дворовой территории по адресу: ул.Ленина 22, ул.Молодежная 9, ул.Молодежная 7</t>
  </si>
  <si>
    <t xml:space="preserve">местный бюджет </t>
  </si>
  <si>
    <t>2.2. Комплексное благоустройство дворовой территории по адресу: ул.Молодежная 8, ул.Мира 2, 4, ул.Осипенко 28, 30, 32</t>
  </si>
  <si>
    <t>2.3. Комплексное благоустройство дворовой территории по адресу: ул.Белинского 15, ул.50 лет СУБРа 57А, 59</t>
  </si>
  <si>
    <t>2.4. Комплексное благоустройство дворовой территории по адресу: ул.Ленина 22, ул.Молодежная 9, ул.Молодежная 7</t>
  </si>
  <si>
    <t>2.5. Комплексное благоустройство дворовой территории по адресу:ул.Ленина 36, 38, 40, ул.Молодежная 21, 23, 25, ул.Белинского 28, 30, 32, ул.Маяковского 5, 7, 9</t>
  </si>
  <si>
    <t>2. 1. Комплексное благоустройство дворовой территории по адресу: ул.Ленина 42,43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</si>
  <si>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2018-2027 годы»</t>
  </si>
  <si>
    <t>2.6. Комплексное благоустройство дворовой территории (по итогам отбора)</t>
  </si>
  <si>
    <t xml:space="preserve">Комплексное благоустройство Площади Мира г.Североуральск. Третий этап  </t>
  </si>
  <si>
    <t xml:space="preserve">                                             
</t>
  </si>
  <si>
    <t>Приложение № 1                                                                                                              к постановлению Администрации Североуральского городского округа  от __________ №________                                                                                                Приложение № 1 к муниципальной программе «Формирование современной городской среды на территории Североуральского городского округа» на 2018 - 2027 годы</t>
  </si>
  <si>
    <t>Приложение № 2                                                                                                              к постановлению Администрации Североуральского городского округа                          от __________ №________                                                                                                Приложение № 3 к муниципальной программе «Формирование современной городской среды на территории Североуральского городского округа» на 2018 - 2027 годы</t>
  </si>
  <si>
    <t>1.5.Комплексное благоустройство  Танцевального сквера
 г. Североуральска (обновленный проект)</t>
  </si>
  <si>
    <t>Комплексное благоустройство  Танцевального сквера г.Североуральска (обновленный проект)</t>
  </si>
  <si>
    <t xml:space="preserve">
Приложение № 1                                                                                                              к постановлению Администрации Североуральского городского округа  от __________ №________                                                                                                Приложение № 2 к муниципальной программе «Формирование современной городской среды на территории Североуральского городского округа» на 2018 - 2027 годы
</t>
  </si>
</sst>
</file>

<file path=xl/styles.xml><?xml version="1.0" encoding="utf-8"?>
<styleSheet xmlns="http://schemas.openxmlformats.org/spreadsheetml/2006/main">
  <numFmts count="1">
    <numFmt numFmtId="164" formatCode="0.00000"/>
  </numFmts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164" fontId="0" fillId="0" borderId="0" xfId="0" applyNumberFormat="1"/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0" fillId="0" borderId="14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justify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view="pageBreakPreview" zoomScale="60" workbookViewId="0">
      <selection activeCell="J14" sqref="J14"/>
    </sheetView>
  </sheetViews>
  <sheetFormatPr defaultRowHeight="15"/>
  <cols>
    <col min="1" max="1" width="7" customWidth="1"/>
    <col min="2" max="2" width="38.140625" customWidth="1"/>
    <col min="3" max="3" width="11.85546875" customWidth="1"/>
    <col min="4" max="4" width="13.42578125" customWidth="1"/>
    <col min="5" max="5" width="11.7109375" customWidth="1"/>
    <col min="6" max="7" width="10.85546875" customWidth="1"/>
    <col min="8" max="8" width="10" customWidth="1"/>
    <col min="10" max="10" width="11.140625" customWidth="1"/>
  </cols>
  <sheetData>
    <row r="1" spans="1:13" ht="104.45" customHeight="1">
      <c r="A1" s="94"/>
      <c r="B1" s="94"/>
      <c r="C1" s="94"/>
      <c r="D1" s="94"/>
      <c r="E1" s="126" t="s">
        <v>112</v>
      </c>
      <c r="F1" s="126"/>
      <c r="G1" s="133" t="s">
        <v>113</v>
      </c>
      <c r="H1" s="133"/>
      <c r="I1" s="133"/>
      <c r="J1" s="133"/>
      <c r="K1" s="133"/>
      <c r="L1" s="133"/>
      <c r="M1" s="133"/>
    </row>
    <row r="2" spans="1:13" ht="17.649999999999999" customHeight="1">
      <c r="A2" s="138" t="s">
        <v>86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8.399999999999999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33.950000000000003" customHeight="1">
      <c r="A4" s="134" t="s">
        <v>0</v>
      </c>
      <c r="B4" s="135" t="s">
        <v>1</v>
      </c>
      <c r="C4" s="135" t="s">
        <v>2</v>
      </c>
      <c r="D4" s="136" t="s">
        <v>3</v>
      </c>
      <c r="E4" s="137"/>
      <c r="F4" s="137"/>
      <c r="G4" s="137"/>
      <c r="H4" s="137"/>
      <c r="I4" s="137"/>
      <c r="J4" s="137"/>
      <c r="K4" s="137"/>
      <c r="L4" s="137"/>
      <c r="M4" s="137"/>
    </row>
    <row r="5" spans="1:13" ht="14.45" hidden="1" customHeight="1">
      <c r="A5" s="134"/>
      <c r="B5" s="135"/>
      <c r="C5" s="135"/>
      <c r="D5" s="136"/>
      <c r="E5" s="137"/>
      <c r="F5" s="137"/>
      <c r="G5" s="137"/>
      <c r="H5" s="137"/>
      <c r="I5" s="137"/>
      <c r="J5" s="137"/>
      <c r="K5" s="137"/>
      <c r="L5" s="137"/>
      <c r="M5" s="137"/>
    </row>
    <row r="6" spans="1:13" ht="15" customHeight="1">
      <c r="A6" s="134"/>
      <c r="B6" s="135"/>
      <c r="C6" s="135"/>
      <c r="D6" s="98">
        <v>2018</v>
      </c>
      <c r="E6" s="98">
        <v>2019</v>
      </c>
      <c r="F6" s="98">
        <v>2020</v>
      </c>
      <c r="G6" s="98">
        <v>2021</v>
      </c>
      <c r="H6" s="99">
        <v>2022</v>
      </c>
      <c r="I6" s="100">
        <v>2023</v>
      </c>
      <c r="J6" s="100">
        <v>2024</v>
      </c>
      <c r="K6" s="101">
        <v>2025</v>
      </c>
      <c r="L6" s="101">
        <v>2026</v>
      </c>
      <c r="M6" s="101">
        <v>2027</v>
      </c>
    </row>
    <row r="7" spans="1:13" ht="15.75">
      <c r="A7" s="134"/>
      <c r="B7" s="135"/>
      <c r="C7" s="135"/>
      <c r="D7" s="98" t="s">
        <v>4</v>
      </c>
      <c r="E7" s="98" t="s">
        <v>4</v>
      </c>
      <c r="F7" s="98" t="s">
        <v>4</v>
      </c>
      <c r="G7" s="98" t="s">
        <v>4</v>
      </c>
      <c r="H7" s="99" t="s">
        <v>4</v>
      </c>
      <c r="I7" s="99" t="s">
        <v>4</v>
      </c>
      <c r="J7" s="99" t="s">
        <v>4</v>
      </c>
      <c r="K7" s="99" t="s">
        <v>4</v>
      </c>
      <c r="L7" s="99" t="s">
        <v>4</v>
      </c>
      <c r="M7" s="99" t="s">
        <v>4</v>
      </c>
    </row>
    <row r="8" spans="1:13" ht="41.45" customHeight="1">
      <c r="A8" s="134">
        <v>1</v>
      </c>
      <c r="B8" s="134" t="s">
        <v>9</v>
      </c>
      <c r="C8" s="134" t="s">
        <v>6</v>
      </c>
      <c r="D8" s="134">
        <v>1</v>
      </c>
      <c r="E8" s="134">
        <v>1</v>
      </c>
      <c r="F8" s="134">
        <v>1</v>
      </c>
      <c r="G8" s="134">
        <v>1</v>
      </c>
      <c r="H8" s="134">
        <v>2</v>
      </c>
      <c r="I8" s="100">
        <v>1</v>
      </c>
      <c r="J8" s="100">
        <v>1</v>
      </c>
      <c r="K8" s="100">
        <v>0</v>
      </c>
      <c r="L8" s="100">
        <v>0</v>
      </c>
      <c r="M8" s="100">
        <v>0</v>
      </c>
    </row>
    <row r="9" spans="1:13" ht="15.75" hidden="1">
      <c r="A9" s="134"/>
      <c r="B9" s="134"/>
      <c r="C9" s="134"/>
      <c r="D9" s="134"/>
      <c r="E9" s="134"/>
      <c r="F9" s="134"/>
      <c r="G9" s="134"/>
      <c r="H9" s="134"/>
      <c r="I9" s="100"/>
      <c r="J9" s="100"/>
      <c r="K9" s="100">
        <v>0</v>
      </c>
      <c r="L9" s="100">
        <v>0</v>
      </c>
      <c r="M9" s="100">
        <v>0</v>
      </c>
    </row>
    <row r="10" spans="1:13" ht="46.15" customHeight="1">
      <c r="A10" s="134">
        <v>2</v>
      </c>
      <c r="B10" s="135" t="s">
        <v>10</v>
      </c>
      <c r="C10" s="135" t="s">
        <v>11</v>
      </c>
      <c r="D10" s="134">
        <v>4</v>
      </c>
      <c r="E10" s="134">
        <v>8</v>
      </c>
      <c r="F10" s="134">
        <v>12</v>
      </c>
      <c r="G10" s="134">
        <v>16</v>
      </c>
      <c r="H10" s="134">
        <v>24</v>
      </c>
      <c r="I10" s="100">
        <v>28</v>
      </c>
      <c r="J10" s="100">
        <v>32</v>
      </c>
      <c r="K10" s="100">
        <v>0</v>
      </c>
      <c r="L10" s="100">
        <v>0</v>
      </c>
      <c r="M10" s="100">
        <v>0</v>
      </c>
    </row>
    <row r="11" spans="1:13" ht="15.75" hidden="1">
      <c r="A11" s="134"/>
      <c r="B11" s="135"/>
      <c r="C11" s="135"/>
      <c r="D11" s="134"/>
      <c r="E11" s="134"/>
      <c r="F11" s="134"/>
      <c r="G11" s="134"/>
      <c r="H11" s="134"/>
      <c r="I11" s="100"/>
      <c r="J11" s="100"/>
      <c r="K11" s="100">
        <v>0</v>
      </c>
      <c r="L11" s="100">
        <v>0</v>
      </c>
      <c r="M11" s="100">
        <v>0</v>
      </c>
    </row>
    <row r="12" spans="1:13" ht="51.6" customHeight="1">
      <c r="A12" s="99">
        <v>3</v>
      </c>
      <c r="B12" s="98" t="s">
        <v>5</v>
      </c>
      <c r="C12" s="98" t="s">
        <v>6</v>
      </c>
      <c r="D12" s="99">
        <v>3</v>
      </c>
      <c r="E12" s="99">
        <v>0</v>
      </c>
      <c r="F12" s="99">
        <v>1</v>
      </c>
      <c r="G12" s="99">
        <v>1</v>
      </c>
      <c r="H12" s="99">
        <v>2</v>
      </c>
      <c r="I12" s="100">
        <v>0</v>
      </c>
      <c r="J12" s="100">
        <v>1</v>
      </c>
      <c r="K12" s="100">
        <v>0</v>
      </c>
      <c r="L12" s="100">
        <v>0</v>
      </c>
      <c r="M12" s="100">
        <v>0</v>
      </c>
    </row>
    <row r="13" spans="1:13" ht="51.6" customHeight="1">
      <c r="A13" s="99">
        <v>4</v>
      </c>
      <c r="B13" s="98" t="s">
        <v>7</v>
      </c>
      <c r="C13" s="98" t="s">
        <v>8</v>
      </c>
      <c r="D13" s="99">
        <v>3</v>
      </c>
      <c r="E13" s="99">
        <v>0</v>
      </c>
      <c r="F13" s="99">
        <v>4</v>
      </c>
      <c r="G13" s="99">
        <v>5</v>
      </c>
      <c r="H13" s="99">
        <v>12</v>
      </c>
      <c r="I13" s="100">
        <v>0</v>
      </c>
      <c r="J13" s="100">
        <v>15</v>
      </c>
      <c r="K13" s="100">
        <v>0</v>
      </c>
      <c r="L13" s="100">
        <v>0</v>
      </c>
      <c r="M13" s="100">
        <v>0</v>
      </c>
    </row>
    <row r="14" spans="1:13" ht="81" customHeight="1">
      <c r="A14" s="99">
        <v>5</v>
      </c>
      <c r="B14" s="98" t="s">
        <v>98</v>
      </c>
      <c r="C14" s="98" t="s">
        <v>74</v>
      </c>
      <c r="D14" s="99">
        <v>0</v>
      </c>
      <c r="E14" s="99">
        <v>2</v>
      </c>
      <c r="F14" s="99">
        <v>0</v>
      </c>
      <c r="G14" s="99">
        <v>1</v>
      </c>
      <c r="H14" s="99">
        <v>1</v>
      </c>
      <c r="I14" s="100">
        <v>2</v>
      </c>
      <c r="J14" s="100">
        <v>1</v>
      </c>
      <c r="K14" s="100">
        <v>0</v>
      </c>
      <c r="L14" s="100">
        <v>0</v>
      </c>
      <c r="M14" s="100">
        <v>0</v>
      </c>
    </row>
    <row r="15" spans="1:13" ht="105.6" customHeight="1">
      <c r="A15" s="99">
        <v>6</v>
      </c>
      <c r="B15" s="98" t="s">
        <v>78</v>
      </c>
      <c r="C15" s="99" t="s">
        <v>8</v>
      </c>
      <c r="D15" s="99" t="s">
        <v>12</v>
      </c>
      <c r="E15" s="99" t="s">
        <v>63</v>
      </c>
      <c r="F15" s="99" t="s">
        <v>75</v>
      </c>
      <c r="G15" s="99" t="s">
        <v>75</v>
      </c>
      <c r="H15" s="99" t="s">
        <v>75</v>
      </c>
      <c r="I15" s="99" t="s">
        <v>75</v>
      </c>
      <c r="J15" s="99" t="s">
        <v>75</v>
      </c>
      <c r="K15" s="99" t="s">
        <v>75</v>
      </c>
      <c r="L15" s="99" t="s">
        <v>75</v>
      </c>
      <c r="M15" s="99" t="s">
        <v>75</v>
      </c>
    </row>
    <row r="16" spans="1:13" ht="81.2" customHeight="1">
      <c r="A16" s="99">
        <v>7</v>
      </c>
      <c r="B16" s="98" t="s">
        <v>79</v>
      </c>
      <c r="C16" s="99" t="s">
        <v>13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</row>
    <row r="17" spans="1:9">
      <c r="A17" s="5"/>
      <c r="B17" s="5"/>
      <c r="C17" s="5"/>
      <c r="D17" s="5"/>
      <c r="E17" s="5"/>
      <c r="F17" s="5"/>
      <c r="G17" s="5"/>
      <c r="H17" s="5"/>
    </row>
    <row r="19" spans="1:9">
      <c r="A19" s="6"/>
    </row>
    <row r="20" spans="1:9">
      <c r="A20" s="6"/>
    </row>
    <row r="24" spans="1:9" ht="64.5" customHeight="1">
      <c r="H24" s="13"/>
      <c r="I24" s="13"/>
    </row>
    <row r="25" spans="1:9" ht="121.9" customHeight="1"/>
    <row r="26" spans="1:9" ht="45.75" customHeight="1"/>
    <row r="28" spans="1:9" ht="35.65" customHeight="1"/>
    <row r="29" spans="1:9" ht="70.349999999999994" customHeight="1"/>
    <row r="30" spans="1:9" ht="74.650000000000006" customHeight="1"/>
    <row r="31" spans="1:9" ht="53.65" customHeight="1"/>
    <row r="32" spans="1:9" ht="52.7" customHeight="1"/>
    <row r="33" hidden="1"/>
    <row r="35" ht="35.65" customHeight="1"/>
    <row r="36" ht="48.95" customHeight="1"/>
    <row r="37" ht="78" customHeight="1"/>
    <row r="38" ht="43.5" customHeight="1"/>
    <row r="39" ht="57.4" customHeight="1"/>
    <row r="40" hidden="1"/>
    <row r="42" ht="59.1" customHeight="1"/>
    <row r="43" ht="111.75" customHeight="1"/>
    <row r="44" ht="80.099999999999994" customHeight="1"/>
    <row r="45" hidden="1"/>
    <row r="46" hidden="1"/>
    <row r="48" ht="34.35" customHeight="1"/>
    <row r="49" spans="1:1" ht="42.4" customHeight="1"/>
    <row r="50" spans="1:1" ht="38.65" customHeight="1"/>
    <row r="51" spans="1:1" ht="18.75">
      <c r="A51" s="10"/>
    </row>
    <row r="52" spans="1:1" ht="18.75">
      <c r="A52" s="1"/>
    </row>
    <row r="53" spans="1:1" ht="18.75">
      <c r="A53" s="1"/>
    </row>
    <row r="54" spans="1:1" ht="18.75">
      <c r="A54" s="1"/>
    </row>
    <row r="60" spans="1:1" ht="46.9" customHeight="1"/>
    <row r="61" spans="1:1" ht="73.150000000000006" customHeight="1"/>
    <row r="62" spans="1:1" ht="75.75" customHeight="1"/>
    <row r="63" spans="1:1" ht="30.6" customHeight="1"/>
    <row r="64" spans="1:1" ht="16.149999999999999" customHeight="1"/>
    <row r="66" ht="22.7" customHeight="1"/>
    <row r="67" ht="28.5" customHeight="1"/>
    <row r="68" ht="21.4" hidden="1" customHeight="1"/>
    <row r="69" hidden="1"/>
    <row r="70" hidden="1"/>
    <row r="71" ht="57.4" customHeight="1"/>
    <row r="73" ht="17.649999999999999" customHeight="1"/>
    <row r="74" hidden="1"/>
    <row r="75" hidden="1"/>
    <row r="77" ht="24.75" customHeight="1"/>
    <row r="80" ht="14.65" customHeight="1"/>
    <row r="81" hidden="1"/>
    <row r="82" hidden="1"/>
    <row r="83" hidden="1"/>
    <row r="85" ht="35.65" customHeight="1"/>
    <row r="86" hidden="1"/>
    <row r="88" ht="23.1" customHeight="1"/>
    <row r="89" ht="45.2" hidden="1" customHeight="1"/>
    <row r="90" ht="45.2" hidden="1" customHeight="1"/>
    <row r="91" ht="45.75" hidden="1" customHeight="1" thickBot="1"/>
    <row r="94" ht="29.1" customHeight="1"/>
    <row r="95" ht="21" customHeight="1"/>
    <row r="96" hidden="1"/>
    <row r="97" hidden="1"/>
    <row r="98" hidden="1"/>
  </sheetData>
  <mergeCells count="22">
    <mergeCell ref="F8:F9"/>
    <mergeCell ref="G8:G9"/>
    <mergeCell ref="A2:M3"/>
    <mergeCell ref="A4:A7"/>
    <mergeCell ref="B4:B7"/>
    <mergeCell ref="C4:C7"/>
    <mergeCell ref="G1:M1"/>
    <mergeCell ref="A8:A9"/>
    <mergeCell ref="B8:B9"/>
    <mergeCell ref="C8:C9"/>
    <mergeCell ref="A10:A11"/>
    <mergeCell ref="B10:B11"/>
    <mergeCell ref="C10:C11"/>
    <mergeCell ref="D8:D9"/>
    <mergeCell ref="E8:E9"/>
    <mergeCell ref="D4:M5"/>
    <mergeCell ref="F10:F11"/>
    <mergeCell ref="G10:G11"/>
    <mergeCell ref="H10:H11"/>
    <mergeCell ref="D10:D11"/>
    <mergeCell ref="E10:E11"/>
    <mergeCell ref="H8:H9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view="pageBreakPreview" zoomScale="60" workbookViewId="0">
      <selection activeCell="A7" sqref="A7:G7"/>
    </sheetView>
  </sheetViews>
  <sheetFormatPr defaultRowHeight="15"/>
  <cols>
    <col min="1" max="1" width="34.7109375" customWidth="1"/>
    <col min="2" max="2" width="13.85546875" customWidth="1"/>
    <col min="5" max="5" width="17.28515625" customWidth="1"/>
    <col min="6" max="6" width="24.28515625" customWidth="1"/>
    <col min="7" max="7" width="15.85546875" customWidth="1"/>
  </cols>
  <sheetData>
    <row r="1" spans="1:8" ht="150.6" customHeight="1">
      <c r="A1" s="9"/>
      <c r="B1" s="9"/>
      <c r="C1" s="125"/>
      <c r="D1" s="139" t="s">
        <v>117</v>
      </c>
      <c r="E1" s="139"/>
      <c r="F1" s="139"/>
      <c r="G1" s="139"/>
      <c r="H1" s="2"/>
    </row>
    <row r="2" spans="1:8" ht="18.75">
      <c r="A2" s="158" t="s">
        <v>14</v>
      </c>
      <c r="B2" s="158"/>
      <c r="C2" s="158"/>
      <c r="D2" s="158"/>
      <c r="E2" s="158"/>
      <c r="F2" s="158"/>
      <c r="G2" s="158"/>
      <c r="H2" s="158"/>
    </row>
    <row r="3" spans="1:8" ht="48.95" customHeight="1" thickBot="1">
      <c r="A3" s="157" t="s">
        <v>87</v>
      </c>
      <c r="B3" s="157"/>
      <c r="C3" s="157"/>
      <c r="D3" s="157"/>
      <c r="E3" s="157"/>
      <c r="F3" s="157"/>
      <c r="G3" s="157"/>
      <c r="H3" s="13"/>
    </row>
    <row r="4" spans="1:8" ht="16.5" thickBot="1">
      <c r="A4" s="154" t="s">
        <v>15</v>
      </c>
      <c r="B4" s="154" t="s">
        <v>16</v>
      </c>
      <c r="C4" s="180" t="s">
        <v>17</v>
      </c>
      <c r="D4" s="181"/>
      <c r="E4" s="151" t="s">
        <v>18</v>
      </c>
      <c r="F4" s="154" t="s">
        <v>19</v>
      </c>
      <c r="G4" s="154" t="s">
        <v>20</v>
      </c>
      <c r="H4" s="5"/>
    </row>
    <row r="5" spans="1:8">
      <c r="A5" s="155"/>
      <c r="B5" s="155"/>
      <c r="C5" s="154" t="s">
        <v>21</v>
      </c>
      <c r="D5" s="154" t="s">
        <v>22</v>
      </c>
      <c r="E5" s="152"/>
      <c r="F5" s="155"/>
      <c r="G5" s="155"/>
      <c r="H5" s="172"/>
    </row>
    <row r="6" spans="1:8" ht="15.75" thickBot="1">
      <c r="A6" s="156"/>
      <c r="B6" s="156"/>
      <c r="C6" s="156"/>
      <c r="D6" s="156"/>
      <c r="E6" s="153"/>
      <c r="F6" s="156"/>
      <c r="G6" s="156"/>
      <c r="H6" s="172"/>
    </row>
    <row r="7" spans="1:8" ht="19.5" thickBot="1">
      <c r="A7" s="143" t="s">
        <v>23</v>
      </c>
      <c r="B7" s="144"/>
      <c r="C7" s="144"/>
      <c r="D7" s="144"/>
      <c r="E7" s="144"/>
      <c r="F7" s="144"/>
      <c r="G7" s="145"/>
      <c r="H7" s="5"/>
    </row>
    <row r="8" spans="1:8" ht="63.6" customHeight="1" thickBot="1">
      <c r="A8" s="143" t="s">
        <v>76</v>
      </c>
      <c r="B8" s="144"/>
      <c r="C8" s="144"/>
      <c r="D8" s="144"/>
      <c r="E8" s="144"/>
      <c r="F8" s="144"/>
      <c r="G8" s="145"/>
      <c r="H8" s="5"/>
    </row>
    <row r="9" spans="1:8" ht="118.15" customHeight="1" thickBot="1">
      <c r="A9" s="7" t="s">
        <v>68</v>
      </c>
      <c r="B9" s="161" t="s">
        <v>24</v>
      </c>
      <c r="C9" s="4">
        <v>2018</v>
      </c>
      <c r="D9" s="4">
        <v>2018</v>
      </c>
      <c r="E9" s="178" t="s">
        <v>25</v>
      </c>
      <c r="F9" s="176" t="s">
        <v>47</v>
      </c>
      <c r="G9" s="161" t="s">
        <v>28</v>
      </c>
      <c r="H9" s="5"/>
    </row>
    <row r="10" spans="1:8" ht="51" customHeight="1" thickBot="1">
      <c r="A10" s="7" t="s">
        <v>69</v>
      </c>
      <c r="B10" s="162"/>
      <c r="C10" s="4">
        <v>2019</v>
      </c>
      <c r="D10" s="4">
        <v>2019</v>
      </c>
      <c r="E10" s="179"/>
      <c r="F10" s="177"/>
      <c r="G10" s="162"/>
      <c r="H10" s="5"/>
    </row>
    <row r="11" spans="1:8" ht="63" customHeight="1">
      <c r="A11" s="8" t="s">
        <v>88</v>
      </c>
      <c r="B11" s="162"/>
      <c r="C11" s="3">
        <v>2020</v>
      </c>
      <c r="D11" s="3">
        <v>2020</v>
      </c>
      <c r="E11" s="179"/>
      <c r="F11" s="177"/>
      <c r="G11" s="162"/>
      <c r="H11" s="5"/>
    </row>
    <row r="12" spans="1:8" ht="15.6" customHeight="1">
      <c r="A12" s="150" t="s">
        <v>89</v>
      </c>
      <c r="B12" s="163"/>
      <c r="C12" s="159">
        <v>2021</v>
      </c>
      <c r="D12" s="159">
        <v>2021</v>
      </c>
      <c r="E12" s="166"/>
      <c r="F12" s="177"/>
      <c r="G12" s="162"/>
      <c r="H12" s="5"/>
    </row>
    <row r="13" spans="1:8" ht="52.9" customHeight="1">
      <c r="A13" s="150"/>
      <c r="B13" s="163"/>
      <c r="C13" s="159"/>
      <c r="D13" s="159"/>
      <c r="E13" s="166"/>
      <c r="F13" s="177"/>
      <c r="G13" s="162"/>
      <c r="H13" s="5"/>
    </row>
    <row r="14" spans="1:8" ht="66" customHeight="1">
      <c r="A14" s="31" t="s">
        <v>90</v>
      </c>
      <c r="B14" s="163"/>
      <c r="C14" s="30">
        <v>2022</v>
      </c>
      <c r="D14" s="30">
        <v>2022</v>
      </c>
      <c r="E14" s="166"/>
      <c r="F14" s="177"/>
      <c r="G14" s="162"/>
      <c r="H14" s="5"/>
    </row>
    <row r="15" spans="1:8" ht="66" customHeight="1">
      <c r="A15" s="124" t="s">
        <v>99</v>
      </c>
      <c r="B15" s="163"/>
      <c r="C15" s="93">
        <v>2022</v>
      </c>
      <c r="D15" s="93">
        <v>2022</v>
      </c>
      <c r="E15" s="166"/>
      <c r="F15" s="177"/>
      <c r="G15" s="162"/>
      <c r="H15" s="5"/>
    </row>
    <row r="16" spans="1:8" ht="78.599999999999994" customHeight="1">
      <c r="A16" s="124" t="s">
        <v>111</v>
      </c>
      <c r="B16" s="163"/>
      <c r="C16" s="30">
        <v>2023</v>
      </c>
      <c r="D16" s="30">
        <v>2023</v>
      </c>
      <c r="E16" s="166"/>
      <c r="F16" s="177"/>
      <c r="G16" s="162"/>
      <c r="H16" s="5"/>
    </row>
    <row r="17" spans="1:8" ht="84.6" customHeight="1">
      <c r="A17" s="34" t="s">
        <v>116</v>
      </c>
      <c r="B17" s="163"/>
      <c r="C17" s="78">
        <v>2024</v>
      </c>
      <c r="D17" s="78">
        <v>2024</v>
      </c>
      <c r="E17" s="166"/>
      <c r="F17" s="177"/>
      <c r="G17" s="162"/>
      <c r="H17" s="5"/>
    </row>
    <row r="18" spans="1:8" ht="32.450000000000003" customHeight="1">
      <c r="A18" s="34" t="s">
        <v>70</v>
      </c>
      <c r="B18" s="163"/>
      <c r="C18" s="78">
        <v>2025</v>
      </c>
      <c r="D18" s="78">
        <v>2025</v>
      </c>
      <c r="E18" s="166"/>
      <c r="F18" s="177"/>
      <c r="G18" s="162"/>
      <c r="H18" s="5"/>
    </row>
    <row r="19" spans="1:8" ht="42" customHeight="1">
      <c r="A19" s="34" t="s">
        <v>70</v>
      </c>
      <c r="B19" s="163"/>
      <c r="C19" s="78">
        <v>2026</v>
      </c>
      <c r="D19" s="78">
        <v>2026</v>
      </c>
      <c r="E19" s="166"/>
      <c r="F19" s="177"/>
      <c r="G19" s="162"/>
      <c r="H19" s="5"/>
    </row>
    <row r="20" spans="1:8" ht="65.45" customHeight="1">
      <c r="A20" s="34" t="s">
        <v>70</v>
      </c>
      <c r="B20" s="163"/>
      <c r="C20" s="33">
        <v>2027</v>
      </c>
      <c r="D20" s="33">
        <v>2027</v>
      </c>
      <c r="E20" s="166"/>
      <c r="F20" s="177"/>
      <c r="G20" s="162"/>
      <c r="H20" s="5"/>
    </row>
    <row r="21" spans="1:8" ht="27.6" customHeight="1">
      <c r="A21" s="140" t="s">
        <v>67</v>
      </c>
      <c r="B21" s="141"/>
      <c r="C21" s="141"/>
      <c r="D21" s="141"/>
      <c r="E21" s="141"/>
      <c r="F21" s="141"/>
      <c r="G21" s="142"/>
      <c r="H21" s="5"/>
    </row>
    <row r="22" spans="1:8" ht="18.399999999999999" customHeight="1" thickBot="1">
      <c r="A22" s="146" t="s">
        <v>27</v>
      </c>
      <c r="B22" s="147"/>
      <c r="C22" s="147"/>
      <c r="D22" s="147"/>
      <c r="E22" s="147"/>
      <c r="F22" s="147"/>
      <c r="G22" s="148"/>
      <c r="H22" s="5"/>
    </row>
    <row r="23" spans="1:8" ht="18.399999999999999" customHeight="1" thickBot="1">
      <c r="A23" s="143" t="s">
        <v>77</v>
      </c>
      <c r="B23" s="144"/>
      <c r="C23" s="144"/>
      <c r="D23" s="144"/>
      <c r="E23" s="144"/>
      <c r="F23" s="144"/>
      <c r="G23" s="145"/>
      <c r="H23" s="5"/>
    </row>
    <row r="24" spans="1:8" ht="95.25" thickBot="1">
      <c r="A24" s="7" t="s">
        <v>71</v>
      </c>
      <c r="B24" s="161" t="s">
        <v>24</v>
      </c>
      <c r="C24" s="4">
        <v>2018</v>
      </c>
      <c r="D24" s="4">
        <v>2018</v>
      </c>
      <c r="E24" s="165" t="s">
        <v>25</v>
      </c>
      <c r="F24" s="169" t="s">
        <v>55</v>
      </c>
      <c r="G24" s="161" t="s">
        <v>26</v>
      </c>
      <c r="H24" s="5"/>
    </row>
    <row r="25" spans="1:8" ht="32.25" thickBot="1">
      <c r="A25" s="7" t="s">
        <v>72</v>
      </c>
      <c r="B25" s="162"/>
      <c r="C25" s="4">
        <v>2019</v>
      </c>
      <c r="D25" s="4">
        <v>2019</v>
      </c>
      <c r="E25" s="166"/>
      <c r="F25" s="170"/>
      <c r="G25" s="162"/>
      <c r="H25" s="5"/>
    </row>
    <row r="26" spans="1:8" ht="63">
      <c r="A26" s="8" t="s">
        <v>82</v>
      </c>
      <c r="B26" s="162"/>
      <c r="C26" s="3">
        <v>2020</v>
      </c>
      <c r="D26" s="3">
        <v>2020</v>
      </c>
      <c r="E26" s="166"/>
      <c r="F26" s="170"/>
      <c r="G26" s="162"/>
      <c r="H26" s="5"/>
    </row>
    <row r="27" spans="1:8">
      <c r="A27" s="150" t="s">
        <v>91</v>
      </c>
      <c r="B27" s="163"/>
      <c r="C27" s="159">
        <v>2021</v>
      </c>
      <c r="D27" s="159">
        <v>2021</v>
      </c>
      <c r="E27" s="166"/>
      <c r="F27" s="170"/>
      <c r="G27" s="162"/>
      <c r="H27" s="172"/>
    </row>
    <row r="28" spans="1:8" ht="56.45" customHeight="1">
      <c r="A28" s="150"/>
      <c r="B28" s="163"/>
      <c r="C28" s="159"/>
      <c r="D28" s="159"/>
      <c r="E28" s="166"/>
      <c r="F28" s="170"/>
      <c r="G28" s="162"/>
      <c r="H28" s="172"/>
    </row>
    <row r="29" spans="1:8" ht="63">
      <c r="A29" s="31" t="s">
        <v>102</v>
      </c>
      <c r="B29" s="163"/>
      <c r="C29" s="30">
        <v>2022</v>
      </c>
      <c r="D29" s="30">
        <v>2022</v>
      </c>
      <c r="E29" s="166"/>
      <c r="F29" s="170"/>
      <c r="G29" s="162"/>
      <c r="H29" s="32"/>
    </row>
    <row r="30" spans="1:8" ht="94.5">
      <c r="A30" s="31" t="s">
        <v>100</v>
      </c>
      <c r="B30" s="163"/>
      <c r="C30" s="30">
        <v>2022</v>
      </c>
      <c r="D30" s="30">
        <v>2022</v>
      </c>
      <c r="E30" s="166"/>
      <c r="F30" s="170"/>
      <c r="G30" s="162"/>
      <c r="H30" s="32"/>
    </row>
    <row r="31" spans="1:8" ht="31.5">
      <c r="A31" s="69" t="s">
        <v>92</v>
      </c>
      <c r="B31" s="163"/>
      <c r="C31" s="68">
        <v>2023</v>
      </c>
      <c r="D31" s="95">
        <v>2023</v>
      </c>
      <c r="E31" s="166"/>
      <c r="F31" s="170"/>
      <c r="G31" s="162"/>
      <c r="H31" s="71"/>
    </row>
    <row r="32" spans="1:8" ht="31.5">
      <c r="A32" s="69" t="s">
        <v>92</v>
      </c>
      <c r="B32" s="163"/>
      <c r="C32" s="68">
        <v>2024</v>
      </c>
      <c r="D32" s="95">
        <v>2024</v>
      </c>
      <c r="E32" s="166"/>
      <c r="F32" s="170"/>
      <c r="G32" s="162"/>
      <c r="H32" s="71"/>
    </row>
    <row r="33" spans="1:8" ht="31.5">
      <c r="A33" s="69" t="s">
        <v>92</v>
      </c>
      <c r="B33" s="163"/>
      <c r="C33" s="68">
        <v>2025</v>
      </c>
      <c r="D33" s="95">
        <v>2025</v>
      </c>
      <c r="E33" s="166"/>
      <c r="F33" s="170"/>
      <c r="G33" s="162"/>
      <c r="H33" s="71"/>
    </row>
    <row r="34" spans="1:8" ht="31.5">
      <c r="A34" s="96" t="s">
        <v>92</v>
      </c>
      <c r="B34" s="163"/>
      <c r="C34" s="95">
        <v>2026</v>
      </c>
      <c r="D34" s="95">
        <v>2026</v>
      </c>
      <c r="E34" s="166"/>
      <c r="F34" s="170"/>
      <c r="G34" s="162"/>
      <c r="H34" s="97"/>
    </row>
    <row r="35" spans="1:8" ht="32.25" thickBot="1">
      <c r="A35" s="11" t="s">
        <v>93</v>
      </c>
      <c r="B35" s="164"/>
      <c r="C35" s="12">
        <v>2027</v>
      </c>
      <c r="D35" s="95">
        <v>2027</v>
      </c>
      <c r="E35" s="167"/>
      <c r="F35" s="171"/>
      <c r="G35" s="168"/>
      <c r="H35" s="5"/>
    </row>
    <row r="36" spans="1:8" ht="38.450000000000003" customHeight="1">
      <c r="A36" s="173" t="s">
        <v>66</v>
      </c>
      <c r="B36" s="174"/>
      <c r="C36" s="174"/>
      <c r="D36" s="174"/>
      <c r="E36" s="174"/>
      <c r="F36" s="174"/>
      <c r="G36" s="175"/>
      <c r="H36" s="5"/>
    </row>
    <row r="37" spans="1:8" ht="123" customHeight="1">
      <c r="A37" s="149" t="s">
        <v>73</v>
      </c>
      <c r="B37" s="150" t="s">
        <v>24</v>
      </c>
      <c r="C37" s="159">
        <v>2018</v>
      </c>
      <c r="D37" s="159">
        <v>2027</v>
      </c>
      <c r="E37" s="150" t="s">
        <v>25</v>
      </c>
      <c r="F37" s="159" t="s">
        <v>48</v>
      </c>
      <c r="G37" s="150" t="s">
        <v>29</v>
      </c>
      <c r="H37" s="160"/>
    </row>
    <row r="38" spans="1:8" ht="67.7" customHeight="1">
      <c r="A38" s="149"/>
      <c r="B38" s="150"/>
      <c r="C38" s="159"/>
      <c r="D38" s="159"/>
      <c r="E38" s="150"/>
      <c r="F38" s="159"/>
      <c r="G38" s="150"/>
      <c r="H38" s="160"/>
    </row>
    <row r="39" spans="1:8" ht="82.15" customHeight="1">
      <c r="A39" s="149"/>
      <c r="B39" s="150"/>
      <c r="C39" s="159"/>
      <c r="D39" s="159"/>
      <c r="E39" s="150"/>
      <c r="F39" s="159"/>
      <c r="G39" s="150"/>
      <c r="H39" s="160"/>
    </row>
    <row r="40" spans="1:8" ht="15.75" hidden="1">
      <c r="A40" s="149"/>
      <c r="B40" s="150"/>
      <c r="C40" s="159"/>
      <c r="D40" s="159"/>
      <c r="E40" s="150"/>
      <c r="F40" s="15"/>
      <c r="G40" s="150"/>
      <c r="H40" s="160"/>
    </row>
  </sheetData>
  <mergeCells count="41">
    <mergeCell ref="D12:D13"/>
    <mergeCell ref="F9:F20"/>
    <mergeCell ref="H5:H6"/>
    <mergeCell ref="A7:G7"/>
    <mergeCell ref="B9:B20"/>
    <mergeCell ref="E9:E20"/>
    <mergeCell ref="G9:G20"/>
    <mergeCell ref="A12:A13"/>
    <mergeCell ref="A4:A6"/>
    <mergeCell ref="B4:B6"/>
    <mergeCell ref="C4:D4"/>
    <mergeCell ref="H37:H40"/>
    <mergeCell ref="B24:B35"/>
    <mergeCell ref="E24:E35"/>
    <mergeCell ref="G24:G35"/>
    <mergeCell ref="A27:A28"/>
    <mergeCell ref="F24:F35"/>
    <mergeCell ref="F37:F39"/>
    <mergeCell ref="C27:C28"/>
    <mergeCell ref="D27:D28"/>
    <mergeCell ref="C37:C40"/>
    <mergeCell ref="D37:D40"/>
    <mergeCell ref="E37:E40"/>
    <mergeCell ref="H27:H28"/>
    <mergeCell ref="A36:G36"/>
    <mergeCell ref="D1:G1"/>
    <mergeCell ref="A21:G21"/>
    <mergeCell ref="A23:G23"/>
    <mergeCell ref="A22:G22"/>
    <mergeCell ref="A37:A40"/>
    <mergeCell ref="B37:B40"/>
    <mergeCell ref="G37:G40"/>
    <mergeCell ref="E4:E6"/>
    <mergeCell ref="F4:F6"/>
    <mergeCell ref="G4:G6"/>
    <mergeCell ref="C5:C6"/>
    <mergeCell ref="D5:D6"/>
    <mergeCell ref="A8:G8"/>
    <mergeCell ref="A3:G3"/>
    <mergeCell ref="A2:H2"/>
    <mergeCell ref="C12:C13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9"/>
  <sheetViews>
    <sheetView tabSelected="1" view="pageBreakPreview" topLeftCell="A4" zoomScale="80" zoomScaleNormal="85" zoomScaleSheetLayoutView="8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I109" sqref="I109"/>
    </sheetView>
  </sheetViews>
  <sheetFormatPr defaultRowHeight="15"/>
  <cols>
    <col min="1" max="1" width="34.7109375" customWidth="1"/>
    <col min="2" max="2" width="24.42578125" customWidth="1"/>
    <col min="3" max="3" width="20.7109375" customWidth="1"/>
    <col min="4" max="8" width="5.7109375" customWidth="1"/>
    <col min="9" max="9" width="22.7109375" customWidth="1"/>
    <col min="10" max="10" width="14.7109375" customWidth="1"/>
    <col min="11" max="11" width="16.5703125" customWidth="1"/>
    <col min="12" max="12" width="16.85546875" customWidth="1"/>
    <col min="13" max="13" width="16.140625" customWidth="1"/>
    <col min="14" max="14" width="17.140625" customWidth="1"/>
    <col min="15" max="15" width="16.5703125" customWidth="1"/>
    <col min="16" max="16" width="15.42578125" customWidth="1"/>
    <col min="17" max="17" width="14.140625" customWidth="1"/>
    <col min="18" max="18" width="14.85546875" customWidth="1"/>
    <col min="19" max="19" width="12.5703125" customWidth="1"/>
    <col min="21" max="21" width="19.140625" customWidth="1"/>
  </cols>
  <sheetData>
    <row r="1" spans="1:22" ht="14.45" customHeight="1">
      <c r="A1" s="217">
        <v>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83"/>
      <c r="R1" s="83"/>
      <c r="S1" s="83"/>
    </row>
    <row r="2" spans="1:22" ht="146.44999999999999" customHeight="1">
      <c r="A2" s="24"/>
      <c r="B2" s="25"/>
      <c r="C2" s="25"/>
      <c r="D2" s="25"/>
      <c r="E2" s="25"/>
      <c r="F2" s="25"/>
      <c r="G2" s="25"/>
      <c r="H2" s="24"/>
      <c r="I2" s="24"/>
      <c r="J2" s="24"/>
      <c r="K2" s="24"/>
      <c r="L2" s="24"/>
      <c r="M2" s="220" t="s">
        <v>114</v>
      </c>
      <c r="N2" s="220"/>
      <c r="O2" s="220"/>
      <c r="P2" s="220"/>
      <c r="Q2" s="220"/>
      <c r="R2" s="220"/>
      <c r="S2" s="220"/>
    </row>
    <row r="3" spans="1:22" ht="32.25" customHeight="1">
      <c r="A3" s="218" t="s">
        <v>101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84"/>
      <c r="R3" s="84"/>
      <c r="S3" s="84"/>
    </row>
    <row r="4" spans="1:22" ht="28.5" customHeight="1" thickBot="1">
      <c r="A4" s="219" t="s">
        <v>97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70"/>
      <c r="R4" s="70"/>
      <c r="S4" s="70"/>
    </row>
    <row r="5" spans="1:22" ht="46.15" customHeight="1">
      <c r="A5" s="154" t="s">
        <v>30</v>
      </c>
      <c r="B5" s="154" t="s">
        <v>49</v>
      </c>
      <c r="C5" s="212" t="s">
        <v>31</v>
      </c>
      <c r="D5" s="215" t="s">
        <v>32</v>
      </c>
      <c r="E5" s="215"/>
      <c r="F5" s="215"/>
      <c r="G5" s="215"/>
      <c r="H5" s="215"/>
      <c r="I5" s="185" t="s">
        <v>33</v>
      </c>
      <c r="J5" s="186"/>
      <c r="K5" s="186"/>
      <c r="L5" s="186"/>
      <c r="M5" s="186"/>
      <c r="N5" s="186"/>
      <c r="O5" s="186"/>
      <c r="P5" s="186"/>
      <c r="Q5" s="186"/>
      <c r="R5" s="186"/>
      <c r="S5" s="187"/>
    </row>
    <row r="6" spans="1:22" ht="60.75" customHeight="1">
      <c r="A6" s="155"/>
      <c r="B6" s="155"/>
      <c r="C6" s="213"/>
      <c r="D6" s="215" t="s">
        <v>34</v>
      </c>
      <c r="E6" s="215" t="s">
        <v>35</v>
      </c>
      <c r="F6" s="159" t="s">
        <v>36</v>
      </c>
      <c r="G6" s="159" t="s">
        <v>37</v>
      </c>
      <c r="H6" s="159" t="s">
        <v>56</v>
      </c>
      <c r="I6" s="188"/>
      <c r="J6" s="189"/>
      <c r="K6" s="189"/>
      <c r="L6" s="189"/>
      <c r="M6" s="189"/>
      <c r="N6" s="189"/>
      <c r="O6" s="189"/>
      <c r="P6" s="189"/>
      <c r="Q6" s="189"/>
      <c r="R6" s="189"/>
      <c r="S6" s="190"/>
    </row>
    <row r="7" spans="1:22" ht="16.5" thickBot="1">
      <c r="A7" s="156"/>
      <c r="B7" s="156"/>
      <c r="C7" s="214"/>
      <c r="D7" s="215"/>
      <c r="E7" s="215"/>
      <c r="F7" s="159"/>
      <c r="G7" s="159"/>
      <c r="H7" s="159"/>
      <c r="I7" s="79" t="s">
        <v>84</v>
      </c>
      <c r="J7" s="85" t="s">
        <v>50</v>
      </c>
      <c r="K7" s="86" t="s">
        <v>51</v>
      </c>
      <c r="L7" s="86" t="s">
        <v>52</v>
      </c>
      <c r="M7" s="86" t="s">
        <v>53</v>
      </c>
      <c r="N7" s="86" t="s">
        <v>54</v>
      </c>
      <c r="O7" s="86" t="s">
        <v>64</v>
      </c>
      <c r="P7" s="86" t="s">
        <v>65</v>
      </c>
      <c r="Q7" s="86" t="s">
        <v>94</v>
      </c>
      <c r="R7" s="86" t="s">
        <v>95</v>
      </c>
      <c r="S7" s="86" t="s">
        <v>96</v>
      </c>
    </row>
    <row r="8" spans="1:22" ht="87.75" customHeight="1">
      <c r="A8" s="18" t="s">
        <v>109</v>
      </c>
      <c r="B8" s="19" t="s">
        <v>38</v>
      </c>
      <c r="C8" s="14"/>
      <c r="D8" s="16"/>
      <c r="E8" s="17"/>
      <c r="F8" s="16"/>
      <c r="G8" s="16"/>
      <c r="H8" s="16"/>
      <c r="I8" s="223">
        <f>SUM(J8:S8)</f>
        <v>226884.03388999999</v>
      </c>
      <c r="J8" s="222">
        <f t="shared" ref="J8:Q8" si="0">J9+J10+J11+J15+J14</f>
        <v>11446.8</v>
      </c>
      <c r="K8" s="222">
        <f t="shared" si="0"/>
        <v>28594.69599</v>
      </c>
      <c r="L8" s="222">
        <f t="shared" si="0"/>
        <v>36526.969579999997</v>
      </c>
      <c r="M8" s="222">
        <f t="shared" si="0"/>
        <v>24020.895239999998</v>
      </c>
      <c r="N8" s="222">
        <f t="shared" si="0"/>
        <v>60229.67308</v>
      </c>
      <c r="O8" s="222">
        <f>O9+O10+O11+O15+O14</f>
        <v>22745</v>
      </c>
      <c r="P8" s="222">
        <f>SUM(P9:P15)</f>
        <v>36520</v>
      </c>
      <c r="Q8" s="222">
        <f t="shared" si="0"/>
        <v>2400</v>
      </c>
      <c r="R8" s="222">
        <f t="shared" ref="R8:S20" si="1">R9+R10+R11+R15+R14</f>
        <v>4400</v>
      </c>
      <c r="S8" s="222">
        <f t="shared" si="1"/>
        <v>0</v>
      </c>
      <c r="U8" s="35">
        <f>N8+M8+L8+K8+J8+O8+P8</f>
        <v>220084.03388999999</v>
      </c>
    </row>
    <row r="9" spans="1:22" ht="30" customHeight="1">
      <c r="A9" s="150" t="s">
        <v>39</v>
      </c>
      <c r="B9" s="150"/>
      <c r="C9" s="68" t="s">
        <v>40</v>
      </c>
      <c r="D9" s="72"/>
      <c r="E9" s="81"/>
      <c r="F9" s="73"/>
      <c r="G9" s="73"/>
      <c r="H9" s="73"/>
      <c r="I9" s="80">
        <f>SUM(J9:S9)</f>
        <v>0</v>
      </c>
      <c r="J9" s="75">
        <f>J17+J65</f>
        <v>0</v>
      </c>
      <c r="K9" s="77">
        <v>0</v>
      </c>
      <c r="L9" s="77">
        <v>0</v>
      </c>
      <c r="M9" s="77">
        <v>0</v>
      </c>
      <c r="N9" s="77">
        <v>0</v>
      </c>
      <c r="O9" s="76">
        <v>0</v>
      </c>
      <c r="P9" s="76">
        <v>0</v>
      </c>
      <c r="Q9" s="128">
        <v>0</v>
      </c>
      <c r="R9" s="128">
        <v>0</v>
      </c>
      <c r="S9" s="75">
        <f t="shared" si="1"/>
        <v>0</v>
      </c>
    </row>
    <row r="10" spans="1:22" ht="26.45" customHeight="1">
      <c r="A10" s="150"/>
      <c r="B10" s="150"/>
      <c r="C10" s="20" t="s">
        <v>41</v>
      </c>
      <c r="D10" s="22"/>
      <c r="E10" s="21"/>
      <c r="F10" s="22"/>
      <c r="G10" s="22"/>
      <c r="H10" s="22"/>
      <c r="I10" s="52">
        <f>SUM(J10:S10)</f>
        <v>153177.1</v>
      </c>
      <c r="J10" s="29">
        <f>J18+J66</f>
        <v>8584.7999999999993</v>
      </c>
      <c r="K10" s="36">
        <f t="shared" ref="K10:R10" si="2">K18+K66</f>
        <v>26224.5</v>
      </c>
      <c r="L10" s="36">
        <f t="shared" si="2"/>
        <v>26916.1</v>
      </c>
      <c r="M10" s="49">
        <f t="shared" si="2"/>
        <v>18759.599999999999</v>
      </c>
      <c r="N10" s="51">
        <f t="shared" si="2"/>
        <v>29400</v>
      </c>
      <c r="O10" s="51">
        <f t="shared" si="2"/>
        <v>17292.099999999999</v>
      </c>
      <c r="P10" s="51">
        <f t="shared" si="2"/>
        <v>26000</v>
      </c>
      <c r="Q10" s="132">
        <f t="shared" si="2"/>
        <v>0</v>
      </c>
      <c r="R10" s="132">
        <f t="shared" si="2"/>
        <v>0</v>
      </c>
      <c r="S10" s="75">
        <f t="shared" si="1"/>
        <v>0</v>
      </c>
      <c r="U10" s="35">
        <f>J10+K10+L10+M10+N10+O10+P10</f>
        <v>153177.1</v>
      </c>
      <c r="V10" t="s">
        <v>83</v>
      </c>
    </row>
    <row r="11" spans="1:22" ht="21" customHeight="1">
      <c r="A11" s="150"/>
      <c r="B11" s="150"/>
      <c r="C11" s="159" t="s">
        <v>42</v>
      </c>
      <c r="D11" s="191"/>
      <c r="E11" s="216"/>
      <c r="F11" s="191"/>
      <c r="G11" s="191"/>
      <c r="H11" s="73"/>
      <c r="I11" s="75">
        <f>SUM(J11:S13)</f>
        <v>30107.54106</v>
      </c>
      <c r="J11" s="192">
        <f>J19+J67</f>
        <v>909</v>
      </c>
      <c r="K11" s="193">
        <f>K19+K67+K109</f>
        <v>935.37552000000005</v>
      </c>
      <c r="L11" s="193">
        <f>L19+L67+L109</f>
        <v>1458.11814</v>
      </c>
      <c r="M11" s="193">
        <f>M19+M67+M109</f>
        <v>532.9</v>
      </c>
      <c r="N11" s="193">
        <f>N19+N67+N109</f>
        <v>1049.2474</v>
      </c>
      <c r="O11" s="76">
        <f>O109+O67+O19</f>
        <v>3102.9</v>
      </c>
      <c r="P11" s="76">
        <f>P109+P67+P19</f>
        <v>1720</v>
      </c>
      <c r="Q11" s="128">
        <f t="shared" ref="Q11:R11" si="3">Q109+Q67+Q19</f>
        <v>0</v>
      </c>
      <c r="R11" s="128">
        <f t="shared" si="3"/>
        <v>0</v>
      </c>
      <c r="S11" s="75">
        <f t="shared" si="1"/>
        <v>0</v>
      </c>
    </row>
    <row r="12" spans="1:22" ht="15" hidden="1" customHeight="1">
      <c r="A12" s="150"/>
      <c r="B12" s="150"/>
      <c r="C12" s="159"/>
      <c r="D12" s="191"/>
      <c r="E12" s="216"/>
      <c r="F12" s="191"/>
      <c r="G12" s="191"/>
      <c r="H12" s="22"/>
      <c r="I12" s="192">
        <f>SUM(J12:S14)</f>
        <v>84399.392829999997</v>
      </c>
      <c r="J12" s="192"/>
      <c r="K12" s="193"/>
      <c r="L12" s="193"/>
      <c r="M12" s="193"/>
      <c r="N12" s="193"/>
      <c r="O12" s="36"/>
      <c r="P12" s="36"/>
      <c r="Q12" s="75">
        <f t="shared" ref="Q9:Q65" si="4">Q13+Q14+Q15+Q19+Q18</f>
        <v>4800</v>
      </c>
      <c r="R12" s="75">
        <f t="shared" si="1"/>
        <v>8800</v>
      </c>
      <c r="S12" s="75">
        <f t="shared" si="1"/>
        <v>0</v>
      </c>
    </row>
    <row r="13" spans="1:22" ht="15.6" hidden="1" customHeight="1" thickBot="1">
      <c r="A13" s="150"/>
      <c r="B13" s="150"/>
      <c r="C13" s="159"/>
      <c r="D13" s="191"/>
      <c r="E13" s="216"/>
      <c r="F13" s="191"/>
      <c r="G13" s="191"/>
      <c r="H13" s="22"/>
      <c r="I13" s="159"/>
      <c r="J13" s="192"/>
      <c r="K13" s="193"/>
      <c r="L13" s="193"/>
      <c r="M13" s="193"/>
      <c r="N13" s="193"/>
      <c r="O13" s="36"/>
      <c r="P13" s="36"/>
      <c r="Q13" s="75">
        <f t="shared" si="4"/>
        <v>2400</v>
      </c>
      <c r="R13" s="75">
        <f t="shared" si="1"/>
        <v>4400</v>
      </c>
      <c r="S13" s="75">
        <f t="shared" si="1"/>
        <v>0</v>
      </c>
    </row>
    <row r="14" spans="1:22" ht="49.5" customHeight="1">
      <c r="A14" s="150"/>
      <c r="B14" s="150"/>
      <c r="C14" s="20" t="s">
        <v>61</v>
      </c>
      <c r="D14" s="22"/>
      <c r="E14" s="21"/>
      <c r="F14" s="22"/>
      <c r="G14" s="22"/>
      <c r="H14" s="22"/>
      <c r="I14" s="159"/>
      <c r="J14" s="29">
        <f>J23+J71</f>
        <v>1953</v>
      </c>
      <c r="K14" s="36">
        <f>K22+K71</f>
        <v>1434.8204699999999</v>
      </c>
      <c r="L14" s="36">
        <f>L23+L71</f>
        <v>8152.75144</v>
      </c>
      <c r="M14" s="36">
        <f>M23+M35+M41+M53+M59+M71</f>
        <v>4728.3952399999998</v>
      </c>
      <c r="N14" s="51">
        <f>N23+N71</f>
        <v>29780.42568</v>
      </c>
      <c r="O14" s="51">
        <f>O23+O35+O41+O53+O59+O71</f>
        <v>2350</v>
      </c>
      <c r="P14" s="54">
        <f>SUM(P23+P71)</f>
        <v>8800</v>
      </c>
      <c r="Q14" s="132">
        <f t="shared" ref="Q14:S14" si="5">SUM(Q23+Q71)</f>
        <v>2400</v>
      </c>
      <c r="R14" s="132">
        <f t="shared" si="5"/>
        <v>4400</v>
      </c>
      <c r="S14" s="132">
        <f t="shared" si="5"/>
        <v>0</v>
      </c>
      <c r="U14" s="35">
        <f>U8-U10</f>
        <v>66906.933889999986</v>
      </c>
    </row>
    <row r="15" spans="1:22" ht="31.5">
      <c r="A15" s="150"/>
      <c r="B15" s="150"/>
      <c r="C15" s="20" t="s">
        <v>43</v>
      </c>
      <c r="D15" s="22"/>
      <c r="E15" s="21"/>
      <c r="F15" s="22"/>
      <c r="G15" s="22"/>
      <c r="H15" s="22"/>
      <c r="I15" s="52">
        <f>SUM(J15:P15)</f>
        <v>0</v>
      </c>
      <c r="J15" s="29">
        <f>J24+J72</f>
        <v>0</v>
      </c>
      <c r="K15" s="36">
        <f>K24+K72</f>
        <v>0</v>
      </c>
      <c r="L15" s="36">
        <f>L24+L72</f>
        <v>0</v>
      </c>
      <c r="M15" s="36">
        <v>0</v>
      </c>
      <c r="N15" s="36">
        <v>0</v>
      </c>
      <c r="O15" s="36">
        <v>0</v>
      </c>
      <c r="P15" s="36">
        <v>0</v>
      </c>
      <c r="Q15" s="132">
        <v>0</v>
      </c>
      <c r="R15" s="132">
        <v>0</v>
      </c>
      <c r="S15" s="75">
        <f t="shared" si="1"/>
        <v>0</v>
      </c>
    </row>
    <row r="16" spans="1:22" ht="21" customHeight="1">
      <c r="A16" s="211" t="s">
        <v>62</v>
      </c>
      <c r="B16" s="159" t="s">
        <v>38</v>
      </c>
      <c r="C16" s="127" t="s">
        <v>44</v>
      </c>
      <c r="D16" s="225"/>
      <c r="E16" s="226"/>
      <c r="F16" s="227"/>
      <c r="G16" s="227"/>
      <c r="H16" s="227"/>
      <c r="I16" s="222">
        <f>SUM(J16:P16)</f>
        <v>191067.47480999999</v>
      </c>
      <c r="J16" s="222">
        <f>J17+J18+J19+J24+J23</f>
        <v>9493.7999999999993</v>
      </c>
      <c r="K16" s="224">
        <f>K17+K18+K19+K24+K22</f>
        <v>28194.69599</v>
      </c>
      <c r="L16" s="224">
        <f>L17+L18+L19+L24+L22+L23</f>
        <v>31665.338599999995</v>
      </c>
      <c r="M16" s="224">
        <f>M17+M18+M19+M24+M22+M23</f>
        <v>19894.493299999998</v>
      </c>
      <c r="N16" s="224">
        <f>N17+N18+N19+N24+N22+N23</f>
        <v>50504.146919999999</v>
      </c>
      <c r="O16" s="224">
        <f>O17+O18+O19+O23+O24</f>
        <v>19995</v>
      </c>
      <c r="P16" s="224">
        <f t="shared" ref="P16:S16" si="6">P17+P18+P19+P23+P24</f>
        <v>31320</v>
      </c>
      <c r="Q16" s="224">
        <f t="shared" si="6"/>
        <v>0</v>
      </c>
      <c r="R16" s="224">
        <f t="shared" si="6"/>
        <v>0</v>
      </c>
      <c r="S16" s="224">
        <f t="shared" si="6"/>
        <v>0</v>
      </c>
      <c r="U16" s="35">
        <f>L11+L14</f>
        <v>9610.8695800000005</v>
      </c>
    </row>
    <row r="17" spans="1:19" ht="30.2" customHeight="1">
      <c r="A17" s="211"/>
      <c r="B17" s="159"/>
      <c r="C17" s="20" t="s">
        <v>40</v>
      </c>
      <c r="D17" s="22"/>
      <c r="E17" s="21"/>
      <c r="F17" s="22"/>
      <c r="G17" s="22"/>
      <c r="H17" s="22"/>
      <c r="I17" s="53">
        <f>SUM(J17:P17)</f>
        <v>0</v>
      </c>
      <c r="J17" s="29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132">
        <v>0</v>
      </c>
      <c r="R17" s="132">
        <v>0</v>
      </c>
      <c r="S17" s="75">
        <f t="shared" si="1"/>
        <v>0</v>
      </c>
    </row>
    <row r="18" spans="1:19" ht="21" customHeight="1">
      <c r="A18" s="211"/>
      <c r="B18" s="159"/>
      <c r="C18" s="68" t="s">
        <v>41</v>
      </c>
      <c r="D18" s="74"/>
      <c r="E18" s="81"/>
      <c r="F18" s="74"/>
      <c r="G18" s="74"/>
      <c r="H18" s="74"/>
      <c r="I18" s="80">
        <f>SUM(J18:P18)</f>
        <v>153177.1</v>
      </c>
      <c r="J18" s="75">
        <v>8584.7999999999993</v>
      </c>
      <c r="K18" s="77">
        <f>K27+K33+K39+K45+K51</f>
        <v>26224.5</v>
      </c>
      <c r="L18" s="77">
        <f>L27+L33+L39+L45+L51</f>
        <v>26916.1</v>
      </c>
      <c r="M18" s="77">
        <f>M27+M33+M39+M45+M51</f>
        <v>18759.599999999999</v>
      </c>
      <c r="N18" s="77">
        <f>N27+N33+N39+N45+N51</f>
        <v>29400</v>
      </c>
      <c r="O18" s="123">
        <f t="shared" ref="O18:S18" si="7">O27+O33+O39+O45+O51</f>
        <v>17292.099999999999</v>
      </c>
      <c r="P18" s="123">
        <f t="shared" si="7"/>
        <v>26000</v>
      </c>
      <c r="Q18" s="123">
        <f t="shared" si="7"/>
        <v>0</v>
      </c>
      <c r="R18" s="123">
        <f t="shared" si="7"/>
        <v>0</v>
      </c>
      <c r="S18" s="123">
        <f t="shared" si="7"/>
        <v>0</v>
      </c>
    </row>
    <row r="19" spans="1:19" ht="44.45" customHeight="1">
      <c r="A19" s="211"/>
      <c r="B19" s="159"/>
      <c r="C19" s="159" t="s">
        <v>42</v>
      </c>
      <c r="D19" s="191"/>
      <c r="E19" s="216"/>
      <c r="F19" s="191"/>
      <c r="G19" s="191"/>
      <c r="H19" s="55"/>
      <c r="I19" s="60">
        <f>SUM(J19:P19)</f>
        <v>3849.4936600000001</v>
      </c>
      <c r="J19" s="192">
        <v>909</v>
      </c>
      <c r="K19" s="56">
        <f>K29+K34+K40+K46+K52</f>
        <v>535.37552000000005</v>
      </c>
      <c r="L19" s="56">
        <f>L34+L40+L46+L52+L28</f>
        <v>549.31813999999997</v>
      </c>
      <c r="M19" s="56">
        <f>M29+M34+M40+M46+M52</f>
        <v>382.9</v>
      </c>
      <c r="N19" s="56">
        <f>N29+N34+N40+N46+N52</f>
        <v>600</v>
      </c>
      <c r="O19" s="123">
        <f t="shared" ref="O19:S19" si="8">O29+O34+O40+O46+O52</f>
        <v>352.9</v>
      </c>
      <c r="P19" s="123">
        <f t="shared" si="8"/>
        <v>520</v>
      </c>
      <c r="Q19" s="123">
        <f t="shared" si="8"/>
        <v>0</v>
      </c>
      <c r="R19" s="123">
        <f t="shared" si="8"/>
        <v>0</v>
      </c>
      <c r="S19" s="123">
        <f t="shared" si="8"/>
        <v>0</v>
      </c>
    </row>
    <row r="20" spans="1:19" ht="1.7" hidden="1" customHeight="1">
      <c r="A20" s="211"/>
      <c r="B20" s="159"/>
      <c r="C20" s="159"/>
      <c r="D20" s="191"/>
      <c r="E20" s="216"/>
      <c r="F20" s="191"/>
      <c r="G20" s="191"/>
      <c r="H20" s="22"/>
      <c r="I20" s="192">
        <f>SUM(J20:P21)</f>
        <v>28194.69599</v>
      </c>
      <c r="J20" s="192"/>
      <c r="K20" s="193">
        <f>K31+K36+K42+K48+K54</f>
        <v>28194.69599</v>
      </c>
      <c r="L20" s="57"/>
      <c r="M20" s="57"/>
      <c r="N20" s="57"/>
      <c r="O20" s="36"/>
      <c r="P20" s="36"/>
      <c r="Q20" s="75">
        <f t="shared" si="4"/>
        <v>0</v>
      </c>
      <c r="R20" s="75">
        <f t="shared" si="1"/>
        <v>0</v>
      </c>
      <c r="S20" s="75">
        <f t="shared" si="1"/>
        <v>0</v>
      </c>
    </row>
    <row r="21" spans="1:19" ht="17.25" hidden="1" customHeight="1">
      <c r="A21" s="211"/>
      <c r="B21" s="159"/>
      <c r="C21" s="159"/>
      <c r="D21" s="191"/>
      <c r="E21" s="216"/>
      <c r="F21" s="191"/>
      <c r="G21" s="191"/>
      <c r="H21" s="22"/>
      <c r="I21" s="221"/>
      <c r="J21" s="192"/>
      <c r="K21" s="193"/>
      <c r="L21" s="57"/>
      <c r="M21" s="57"/>
      <c r="N21" s="57"/>
      <c r="O21" s="36"/>
      <c r="P21" s="36"/>
      <c r="Q21" s="75">
        <f>Q22+Q23+Q24+Q29+Q27</f>
        <v>0</v>
      </c>
      <c r="R21" s="75">
        <f>R22+R23+R24+R29+R27</f>
        <v>0</v>
      </c>
      <c r="S21" s="75">
        <f>S22+S23+S24+S29+S27</f>
        <v>0</v>
      </c>
    </row>
    <row r="22" spans="1:19" ht="18.75" hidden="1" customHeight="1" thickBot="1">
      <c r="A22" s="211"/>
      <c r="B22" s="159"/>
      <c r="C22" s="159"/>
      <c r="D22" s="191"/>
      <c r="E22" s="216"/>
      <c r="F22" s="191"/>
      <c r="G22" s="191"/>
      <c r="H22" s="22"/>
      <c r="I22" s="192">
        <f>SUM(J23+K22+L23+M23+N23+O23+P23)</f>
        <v>34040.881150000001</v>
      </c>
      <c r="J22" s="192"/>
      <c r="K22" s="193">
        <f>K35+K41+K47+K53</f>
        <v>1434.8204699999999</v>
      </c>
      <c r="L22" s="58"/>
      <c r="M22" s="58"/>
      <c r="N22" s="58"/>
      <c r="O22" s="36"/>
      <c r="P22" s="36"/>
      <c r="Q22" s="75">
        <f t="shared" ref="Q22:S24" si="9">Q23+Q24+Q25+Q30+Q29</f>
        <v>0</v>
      </c>
      <c r="R22" s="75">
        <f t="shared" si="9"/>
        <v>0</v>
      </c>
      <c r="S22" s="75">
        <f t="shared" si="9"/>
        <v>0</v>
      </c>
    </row>
    <row r="23" spans="1:19" ht="47.25" customHeight="1">
      <c r="A23" s="211"/>
      <c r="B23" s="159"/>
      <c r="C23" s="20" t="s">
        <v>61</v>
      </c>
      <c r="D23" s="22"/>
      <c r="E23" s="21"/>
      <c r="F23" s="22"/>
      <c r="G23" s="22"/>
      <c r="H23" s="22"/>
      <c r="I23" s="221"/>
      <c r="J23" s="29">
        <v>0</v>
      </c>
      <c r="K23" s="193"/>
      <c r="L23" s="36">
        <f>L29+L35+L41</f>
        <v>4199.9204599999994</v>
      </c>
      <c r="M23" s="36">
        <f>M35+M41+M47+M53+M59</f>
        <v>751.99329999999998</v>
      </c>
      <c r="N23" s="59">
        <f>N35+N41+N47+N53+N59</f>
        <v>20504.146919999999</v>
      </c>
      <c r="O23" s="123">
        <f t="shared" ref="O23:S23" si="10">O35+O41+O47+O53+O59</f>
        <v>2350</v>
      </c>
      <c r="P23" s="123">
        <f t="shared" si="10"/>
        <v>4800</v>
      </c>
      <c r="Q23" s="123">
        <f t="shared" si="10"/>
        <v>0</v>
      </c>
      <c r="R23" s="123">
        <f t="shared" si="10"/>
        <v>0</v>
      </c>
      <c r="S23" s="123">
        <f t="shared" si="10"/>
        <v>0</v>
      </c>
    </row>
    <row r="24" spans="1:19" ht="34.9" customHeight="1">
      <c r="A24" s="211"/>
      <c r="B24" s="159"/>
      <c r="C24" s="20" t="s">
        <v>43</v>
      </c>
      <c r="D24" s="22"/>
      <c r="E24" s="21"/>
      <c r="F24" s="22"/>
      <c r="G24" s="22"/>
      <c r="H24" s="22"/>
      <c r="I24" s="52">
        <f t="shared" ref="I24:I60" si="11">SUM(J24:P24)</f>
        <v>0</v>
      </c>
      <c r="J24" s="29">
        <v>0</v>
      </c>
      <c r="K24" s="36">
        <f>K30+K42+K48+K54</f>
        <v>0</v>
      </c>
      <c r="L24" s="36">
        <f>L36+L42+L48+L54+L72</f>
        <v>0</v>
      </c>
      <c r="M24" s="36">
        <v>0</v>
      </c>
      <c r="N24" s="36">
        <v>0</v>
      </c>
      <c r="O24" s="36">
        <v>0</v>
      </c>
      <c r="P24" s="36">
        <v>0</v>
      </c>
      <c r="Q24" s="75">
        <f t="shared" si="9"/>
        <v>0</v>
      </c>
      <c r="R24" s="75">
        <f t="shared" si="9"/>
        <v>0</v>
      </c>
      <c r="S24" s="75">
        <f t="shared" si="9"/>
        <v>0</v>
      </c>
    </row>
    <row r="25" spans="1:19" ht="34.9" customHeight="1">
      <c r="A25" s="159" t="s">
        <v>57</v>
      </c>
      <c r="B25" s="159" t="s">
        <v>38</v>
      </c>
      <c r="C25" s="127" t="s">
        <v>45</v>
      </c>
      <c r="D25" s="225"/>
      <c r="E25" s="226"/>
      <c r="F25" s="225"/>
      <c r="G25" s="225"/>
      <c r="H25" s="225"/>
      <c r="I25" s="222">
        <f t="shared" si="11"/>
        <v>9581.7794999999987</v>
      </c>
      <c r="J25" s="222">
        <f>J26+J27+J29+J30+J28</f>
        <v>9493.7999999999993</v>
      </c>
      <c r="K25" s="222">
        <f t="shared" ref="K25:S25" si="12">K26+K27+K29+K30+K28</f>
        <v>0</v>
      </c>
      <c r="L25" s="222">
        <f t="shared" si="12"/>
        <v>87.979500000000002</v>
      </c>
      <c r="M25" s="222">
        <f t="shared" si="12"/>
        <v>0</v>
      </c>
      <c r="N25" s="222">
        <f t="shared" si="12"/>
        <v>0</v>
      </c>
      <c r="O25" s="222">
        <f t="shared" si="12"/>
        <v>0</v>
      </c>
      <c r="P25" s="222">
        <f t="shared" si="12"/>
        <v>0</v>
      </c>
      <c r="Q25" s="222">
        <f t="shared" si="12"/>
        <v>0</v>
      </c>
      <c r="R25" s="222">
        <f t="shared" si="12"/>
        <v>0</v>
      </c>
      <c r="S25" s="222">
        <f t="shared" si="12"/>
        <v>0</v>
      </c>
    </row>
    <row r="26" spans="1:19" ht="34.9" customHeight="1">
      <c r="A26" s="159"/>
      <c r="B26" s="159"/>
      <c r="C26" s="20" t="s">
        <v>40</v>
      </c>
      <c r="D26" s="22"/>
      <c r="E26" s="21"/>
      <c r="F26" s="22"/>
      <c r="G26" s="22"/>
      <c r="H26" s="22"/>
      <c r="I26" s="52">
        <f t="shared" si="11"/>
        <v>0</v>
      </c>
      <c r="J26" s="29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75">
        <f>Q27+Q29+Q30+Q34+Q33</f>
        <v>0</v>
      </c>
      <c r="R26" s="75">
        <f>R27+R29+R30+R34+R33</f>
        <v>0</v>
      </c>
      <c r="S26" s="75">
        <f>S27+S29+S30+S34+S33</f>
        <v>0</v>
      </c>
    </row>
    <row r="27" spans="1:19" ht="34.9" customHeight="1">
      <c r="A27" s="159"/>
      <c r="B27" s="159"/>
      <c r="C27" s="20" t="s">
        <v>41</v>
      </c>
      <c r="D27" s="22"/>
      <c r="E27" s="21"/>
      <c r="F27" s="22"/>
      <c r="G27" s="22"/>
      <c r="H27" s="22"/>
      <c r="I27" s="52">
        <f t="shared" si="11"/>
        <v>8584.7999999999993</v>
      </c>
      <c r="J27" s="29">
        <v>8584.7999999999993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75">
        <f>Q29+Q30+Q31+Q35+Q34</f>
        <v>0</v>
      </c>
      <c r="R27" s="75">
        <f>R29+R30+R31+R35+R34</f>
        <v>0</v>
      </c>
      <c r="S27" s="75">
        <f>S29+S30+S31+S35+S34</f>
        <v>0</v>
      </c>
    </row>
    <row r="28" spans="1:19" ht="34.9" customHeight="1">
      <c r="A28" s="159"/>
      <c r="B28" s="159"/>
      <c r="C28" s="102" t="s">
        <v>42</v>
      </c>
      <c r="D28" s="103"/>
      <c r="E28" s="106"/>
      <c r="F28" s="103"/>
      <c r="G28" s="103"/>
      <c r="H28" s="103"/>
      <c r="I28" s="104">
        <f t="shared" ref="I28" si="13">SUM(J28:P28)</f>
        <v>909</v>
      </c>
      <c r="J28" s="104">
        <v>909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4">
        <f t="shared" si="4"/>
        <v>0</v>
      </c>
      <c r="R28" s="104">
        <f t="shared" ref="R28:R108" si="14">R29+R30+R31+R35+R34</f>
        <v>0</v>
      </c>
      <c r="S28" s="104">
        <f t="shared" ref="S28:S108" si="15">S29+S30+S31+S35+S34</f>
        <v>0</v>
      </c>
    </row>
    <row r="29" spans="1:19" ht="54" customHeight="1">
      <c r="A29" s="159"/>
      <c r="B29" s="159"/>
      <c r="C29" s="20" t="s">
        <v>61</v>
      </c>
      <c r="D29" s="47"/>
      <c r="E29" s="48"/>
      <c r="F29" s="47"/>
      <c r="G29" s="47"/>
      <c r="H29" s="22"/>
      <c r="I29" s="52">
        <f t="shared" si="11"/>
        <v>87.979500000000002</v>
      </c>
      <c r="J29" s="29">
        <v>0</v>
      </c>
      <c r="K29" s="36">
        <v>0</v>
      </c>
      <c r="L29" s="36">
        <v>87.979500000000002</v>
      </c>
      <c r="M29" s="36">
        <v>0</v>
      </c>
      <c r="N29" s="36">
        <v>0</v>
      </c>
      <c r="O29" s="36">
        <v>0</v>
      </c>
      <c r="P29" s="36">
        <v>0</v>
      </c>
      <c r="Q29" s="75">
        <f t="shared" si="4"/>
        <v>0</v>
      </c>
      <c r="R29" s="75">
        <f t="shared" si="14"/>
        <v>0</v>
      </c>
      <c r="S29" s="75">
        <f t="shared" si="15"/>
        <v>0</v>
      </c>
    </row>
    <row r="30" spans="1:19" ht="34.9" customHeight="1">
      <c r="A30" s="159"/>
      <c r="B30" s="159"/>
      <c r="C30" s="20" t="s">
        <v>43</v>
      </c>
      <c r="D30" s="22"/>
      <c r="E30" s="21"/>
      <c r="F30" s="22"/>
      <c r="G30" s="22"/>
      <c r="H30" s="22"/>
      <c r="I30" s="52">
        <f t="shared" si="11"/>
        <v>0</v>
      </c>
      <c r="J30" s="29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75">
        <f t="shared" si="4"/>
        <v>0</v>
      </c>
      <c r="R30" s="75">
        <f t="shared" si="14"/>
        <v>0</v>
      </c>
      <c r="S30" s="75">
        <f t="shared" si="15"/>
        <v>0</v>
      </c>
    </row>
    <row r="31" spans="1:19" ht="26.45" customHeight="1">
      <c r="A31" s="159" t="s">
        <v>60</v>
      </c>
      <c r="B31" s="159" t="s">
        <v>38</v>
      </c>
      <c r="C31" s="127" t="s">
        <v>45</v>
      </c>
      <c r="D31" s="225"/>
      <c r="E31" s="226"/>
      <c r="F31" s="225"/>
      <c r="G31" s="225"/>
      <c r="H31" s="225"/>
      <c r="I31" s="222">
        <f t="shared" si="11"/>
        <v>28917.586070000001</v>
      </c>
      <c r="J31" s="222">
        <f>J32+J33+J34+J36+J35</f>
        <v>0</v>
      </c>
      <c r="K31" s="222">
        <f>K32+K33+K34+K36+K35</f>
        <v>28194.69599</v>
      </c>
      <c r="L31" s="222">
        <f>L32+L33+L34+L36+L35</f>
        <v>722.89008000000001</v>
      </c>
      <c r="M31" s="222">
        <f>M32+M33+M34+M36</f>
        <v>0</v>
      </c>
      <c r="N31" s="222">
        <f>N32+N33+N34+N36</f>
        <v>0</v>
      </c>
      <c r="O31" s="228">
        <v>0</v>
      </c>
      <c r="P31" s="228">
        <v>0</v>
      </c>
      <c r="Q31" s="222">
        <f t="shared" si="4"/>
        <v>0</v>
      </c>
      <c r="R31" s="222">
        <f t="shared" si="14"/>
        <v>0</v>
      </c>
      <c r="S31" s="222">
        <f t="shared" si="15"/>
        <v>0</v>
      </c>
    </row>
    <row r="32" spans="1:19" ht="38.65" customHeight="1">
      <c r="A32" s="159"/>
      <c r="B32" s="159"/>
      <c r="C32" s="26" t="s">
        <v>40</v>
      </c>
      <c r="D32" s="27"/>
      <c r="E32" s="28"/>
      <c r="F32" s="27"/>
      <c r="G32" s="27"/>
      <c r="H32" s="27"/>
      <c r="I32" s="52">
        <f t="shared" si="11"/>
        <v>0</v>
      </c>
      <c r="J32" s="29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75">
        <f t="shared" si="4"/>
        <v>0</v>
      </c>
      <c r="R32" s="75">
        <f t="shared" si="14"/>
        <v>0</v>
      </c>
      <c r="S32" s="75">
        <f t="shared" si="15"/>
        <v>0</v>
      </c>
    </row>
    <row r="33" spans="1:19" ht="34.35" customHeight="1">
      <c r="A33" s="159"/>
      <c r="B33" s="159"/>
      <c r="C33" s="26" t="s">
        <v>41</v>
      </c>
      <c r="D33" s="27"/>
      <c r="E33" s="28"/>
      <c r="F33" s="27"/>
      <c r="G33" s="27"/>
      <c r="H33" s="27"/>
      <c r="I33" s="52">
        <f t="shared" si="11"/>
        <v>26224.5</v>
      </c>
      <c r="J33" s="29">
        <v>0</v>
      </c>
      <c r="K33" s="36">
        <v>26224.5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75">
        <f t="shared" si="4"/>
        <v>0</v>
      </c>
      <c r="R33" s="75">
        <f t="shared" si="14"/>
        <v>0</v>
      </c>
      <c r="S33" s="75">
        <f t="shared" si="15"/>
        <v>0</v>
      </c>
    </row>
    <row r="34" spans="1:19" ht="29.65" customHeight="1">
      <c r="A34" s="159"/>
      <c r="B34" s="159"/>
      <c r="C34" s="26" t="s">
        <v>42</v>
      </c>
      <c r="D34" s="27"/>
      <c r="E34" s="28"/>
      <c r="F34" s="27"/>
      <c r="G34" s="27"/>
      <c r="H34" s="27"/>
      <c r="I34" s="52">
        <f t="shared" si="11"/>
        <v>535.37552000000005</v>
      </c>
      <c r="J34" s="29">
        <v>0</v>
      </c>
      <c r="K34" s="36">
        <v>535.37552000000005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75">
        <f t="shared" si="4"/>
        <v>0</v>
      </c>
      <c r="R34" s="75">
        <f t="shared" si="14"/>
        <v>0</v>
      </c>
      <c r="S34" s="75">
        <f t="shared" si="15"/>
        <v>0</v>
      </c>
    </row>
    <row r="35" spans="1:19" ht="58.15" customHeight="1">
      <c r="A35" s="159"/>
      <c r="B35" s="159"/>
      <c r="C35" s="26" t="s">
        <v>61</v>
      </c>
      <c r="D35" s="27"/>
      <c r="E35" s="28"/>
      <c r="F35" s="27"/>
      <c r="G35" s="27"/>
      <c r="H35" s="27"/>
      <c r="I35" s="52">
        <f t="shared" si="11"/>
        <v>2157.7105499999998</v>
      </c>
      <c r="J35" s="29">
        <v>0</v>
      </c>
      <c r="K35" s="36">
        <v>1434.8204699999999</v>
      </c>
      <c r="L35" s="36">
        <v>722.89008000000001</v>
      </c>
      <c r="M35" s="36">
        <v>0</v>
      </c>
      <c r="N35" s="36">
        <v>0</v>
      </c>
      <c r="O35" s="36">
        <v>0</v>
      </c>
      <c r="P35" s="36">
        <v>0</v>
      </c>
      <c r="Q35" s="75">
        <f t="shared" si="4"/>
        <v>0</v>
      </c>
      <c r="R35" s="75">
        <f t="shared" si="14"/>
        <v>0</v>
      </c>
      <c r="S35" s="75">
        <f t="shared" si="15"/>
        <v>0</v>
      </c>
    </row>
    <row r="36" spans="1:19" ht="29.1" customHeight="1">
      <c r="A36" s="159"/>
      <c r="B36" s="159"/>
      <c r="C36" s="26" t="s">
        <v>43</v>
      </c>
      <c r="D36" s="27"/>
      <c r="E36" s="28"/>
      <c r="F36" s="27"/>
      <c r="G36" s="27"/>
      <c r="H36" s="27"/>
      <c r="I36" s="52">
        <f t="shared" si="11"/>
        <v>0</v>
      </c>
      <c r="J36" s="29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75">
        <f t="shared" si="4"/>
        <v>0</v>
      </c>
      <c r="R36" s="75">
        <f t="shared" si="14"/>
        <v>0</v>
      </c>
      <c r="S36" s="75">
        <f t="shared" si="15"/>
        <v>0</v>
      </c>
    </row>
    <row r="37" spans="1:19" ht="34.9" customHeight="1">
      <c r="A37" s="200" t="s">
        <v>80</v>
      </c>
      <c r="B37" s="159" t="s">
        <v>38</v>
      </c>
      <c r="C37" s="127" t="s">
        <v>45</v>
      </c>
      <c r="D37" s="225"/>
      <c r="E37" s="226"/>
      <c r="F37" s="225"/>
      <c r="G37" s="225"/>
      <c r="H37" s="225"/>
      <c r="I37" s="222">
        <f t="shared" si="11"/>
        <v>30854.469019999997</v>
      </c>
      <c r="J37" s="222">
        <f>J38+J39+J40+J42+J41</f>
        <v>0</v>
      </c>
      <c r="K37" s="222">
        <v>0</v>
      </c>
      <c r="L37" s="222">
        <f>L38+L39+L40+L42+L41</f>
        <v>30854.469019999997</v>
      </c>
      <c r="M37" s="222">
        <f>M38+M39+M40+M42</f>
        <v>0</v>
      </c>
      <c r="N37" s="222">
        <f>N38+N39+N40+N42</f>
        <v>0</v>
      </c>
      <c r="O37" s="228">
        <v>0</v>
      </c>
      <c r="P37" s="228">
        <v>0</v>
      </c>
      <c r="Q37" s="222">
        <f t="shared" si="4"/>
        <v>0</v>
      </c>
      <c r="R37" s="222">
        <f t="shared" si="14"/>
        <v>0</v>
      </c>
      <c r="S37" s="222">
        <f t="shared" si="15"/>
        <v>0</v>
      </c>
    </row>
    <row r="38" spans="1:19" ht="34.9" customHeight="1">
      <c r="A38" s="201"/>
      <c r="B38" s="159"/>
      <c r="C38" s="26" t="s">
        <v>40</v>
      </c>
      <c r="D38" s="27"/>
      <c r="E38" s="28"/>
      <c r="F38" s="27"/>
      <c r="G38" s="27"/>
      <c r="H38" s="27"/>
      <c r="I38" s="52">
        <f t="shared" si="11"/>
        <v>0</v>
      </c>
      <c r="J38" s="29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75">
        <f t="shared" si="4"/>
        <v>0</v>
      </c>
      <c r="R38" s="75">
        <f t="shared" si="14"/>
        <v>0</v>
      </c>
      <c r="S38" s="75">
        <f t="shared" si="15"/>
        <v>0</v>
      </c>
    </row>
    <row r="39" spans="1:19" ht="34.9" customHeight="1">
      <c r="A39" s="201"/>
      <c r="B39" s="159"/>
      <c r="C39" s="26" t="s">
        <v>41</v>
      </c>
      <c r="D39" s="27"/>
      <c r="E39" s="28"/>
      <c r="F39" s="27"/>
      <c r="G39" s="27"/>
      <c r="H39" s="27"/>
      <c r="I39" s="52">
        <f t="shared" si="11"/>
        <v>26916.1</v>
      </c>
      <c r="J39" s="29">
        <v>0</v>
      </c>
      <c r="K39" s="36">
        <v>0</v>
      </c>
      <c r="L39" s="36">
        <v>26916.1</v>
      </c>
      <c r="M39" s="36">
        <v>0</v>
      </c>
      <c r="N39" s="36">
        <v>0</v>
      </c>
      <c r="O39" s="36">
        <v>0</v>
      </c>
      <c r="P39" s="36">
        <v>0</v>
      </c>
      <c r="Q39" s="75">
        <f t="shared" si="4"/>
        <v>0</v>
      </c>
      <c r="R39" s="75">
        <f t="shared" si="14"/>
        <v>0</v>
      </c>
      <c r="S39" s="75">
        <f t="shared" si="15"/>
        <v>0</v>
      </c>
    </row>
    <row r="40" spans="1:19" ht="34.9" customHeight="1">
      <c r="A40" s="201"/>
      <c r="B40" s="159"/>
      <c r="C40" s="26" t="s">
        <v>42</v>
      </c>
      <c r="D40" s="27"/>
      <c r="E40" s="28"/>
      <c r="F40" s="27"/>
      <c r="G40" s="27"/>
      <c r="H40" s="27"/>
      <c r="I40" s="52">
        <f t="shared" si="11"/>
        <v>549.31813999999997</v>
      </c>
      <c r="J40" s="29">
        <v>0</v>
      </c>
      <c r="K40" s="36">
        <v>0</v>
      </c>
      <c r="L40" s="36">
        <v>549.31813999999997</v>
      </c>
      <c r="M40" s="36">
        <v>0</v>
      </c>
      <c r="N40" s="36">
        <v>0</v>
      </c>
      <c r="O40" s="36">
        <v>0</v>
      </c>
      <c r="P40" s="36">
        <v>0</v>
      </c>
      <c r="Q40" s="75">
        <f t="shared" si="4"/>
        <v>0</v>
      </c>
      <c r="R40" s="75">
        <f t="shared" si="14"/>
        <v>0</v>
      </c>
      <c r="S40" s="75">
        <f t="shared" si="15"/>
        <v>0</v>
      </c>
    </row>
    <row r="41" spans="1:19" ht="54.6" customHeight="1">
      <c r="A41" s="201"/>
      <c r="B41" s="159"/>
      <c r="C41" s="26" t="s">
        <v>61</v>
      </c>
      <c r="D41" s="27"/>
      <c r="E41" s="28"/>
      <c r="F41" s="27"/>
      <c r="G41" s="27"/>
      <c r="H41" s="27"/>
      <c r="I41" s="52">
        <f t="shared" si="11"/>
        <v>3389.0508799999998</v>
      </c>
      <c r="J41" s="29">
        <v>0</v>
      </c>
      <c r="K41" s="36">
        <v>0</v>
      </c>
      <c r="L41" s="36">
        <v>3389.0508799999998</v>
      </c>
      <c r="M41" s="36">
        <v>0</v>
      </c>
      <c r="N41" s="36">
        <v>0</v>
      </c>
      <c r="O41" s="36">
        <v>0</v>
      </c>
      <c r="P41" s="36">
        <v>0</v>
      </c>
      <c r="Q41" s="75">
        <f t="shared" si="4"/>
        <v>0</v>
      </c>
      <c r="R41" s="75">
        <f t="shared" si="14"/>
        <v>0</v>
      </c>
      <c r="S41" s="75">
        <f t="shared" si="15"/>
        <v>0</v>
      </c>
    </row>
    <row r="42" spans="1:19" ht="34.9" customHeight="1">
      <c r="A42" s="202"/>
      <c r="B42" s="159"/>
      <c r="C42" s="26" t="s">
        <v>43</v>
      </c>
      <c r="D42" s="27"/>
      <c r="E42" s="28"/>
      <c r="F42" s="27"/>
      <c r="G42" s="27"/>
      <c r="H42" s="27"/>
      <c r="I42" s="52">
        <f t="shared" si="11"/>
        <v>0</v>
      </c>
      <c r="J42" s="29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75">
        <f t="shared" si="4"/>
        <v>0</v>
      </c>
      <c r="R42" s="75">
        <f t="shared" si="14"/>
        <v>0</v>
      </c>
      <c r="S42" s="75">
        <f t="shared" si="15"/>
        <v>0</v>
      </c>
    </row>
    <row r="43" spans="1:19" ht="26.45" customHeight="1">
      <c r="A43" s="159" t="s">
        <v>81</v>
      </c>
      <c r="B43" s="159" t="s">
        <v>38</v>
      </c>
      <c r="C43" s="127" t="s">
        <v>45</v>
      </c>
      <c r="D43" s="225"/>
      <c r="E43" s="226"/>
      <c r="F43" s="225"/>
      <c r="G43" s="225"/>
      <c r="H43" s="225"/>
      <c r="I43" s="222">
        <f t="shared" si="11"/>
        <v>88393.640220000001</v>
      </c>
      <c r="J43" s="222">
        <f>J44+J45+J46+J48+J47</f>
        <v>0</v>
      </c>
      <c r="K43" s="222">
        <v>0</v>
      </c>
      <c r="L43" s="222">
        <f>L44+L45+L46+L48</f>
        <v>0</v>
      </c>
      <c r="M43" s="222">
        <f>M44+M45+M46+M48+M47</f>
        <v>19894.493299999998</v>
      </c>
      <c r="N43" s="222">
        <f>N44+N45+N46+N48+N47</f>
        <v>48504.146919999999</v>
      </c>
      <c r="O43" s="222">
        <f>O44+O45+O46+O48+O47</f>
        <v>19995</v>
      </c>
      <c r="P43" s="222">
        <f>P44+P45+P46+P48+P47</f>
        <v>0</v>
      </c>
      <c r="Q43" s="222">
        <f t="shared" si="4"/>
        <v>0</v>
      </c>
      <c r="R43" s="222">
        <f t="shared" si="14"/>
        <v>0</v>
      </c>
      <c r="S43" s="222">
        <f t="shared" si="15"/>
        <v>0</v>
      </c>
    </row>
    <row r="44" spans="1:19" ht="38.65" customHeight="1">
      <c r="A44" s="159"/>
      <c r="B44" s="159"/>
      <c r="C44" s="26" t="s">
        <v>40</v>
      </c>
      <c r="D44" s="27"/>
      <c r="E44" s="28"/>
      <c r="F44" s="27"/>
      <c r="G44" s="27"/>
      <c r="H44" s="27"/>
      <c r="I44" s="52">
        <f t="shared" si="11"/>
        <v>0</v>
      </c>
      <c r="J44" s="29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75">
        <f t="shared" si="4"/>
        <v>0</v>
      </c>
      <c r="R44" s="75">
        <f t="shared" si="14"/>
        <v>0</v>
      </c>
      <c r="S44" s="75">
        <f t="shared" si="15"/>
        <v>0</v>
      </c>
    </row>
    <row r="45" spans="1:19" ht="34.35" customHeight="1">
      <c r="A45" s="159"/>
      <c r="B45" s="159"/>
      <c r="C45" s="26" t="s">
        <v>41</v>
      </c>
      <c r="D45" s="27"/>
      <c r="E45" s="28"/>
      <c r="F45" s="27"/>
      <c r="G45" s="27"/>
      <c r="H45" s="27"/>
      <c r="I45" s="52">
        <f t="shared" si="11"/>
        <v>65451.7</v>
      </c>
      <c r="J45" s="29">
        <v>0</v>
      </c>
      <c r="K45" s="36">
        <v>0</v>
      </c>
      <c r="L45" s="36">
        <v>0</v>
      </c>
      <c r="M45" s="36">
        <v>18759.599999999999</v>
      </c>
      <c r="N45" s="36">
        <v>29400</v>
      </c>
      <c r="O45" s="36">
        <v>17292.099999999999</v>
      </c>
      <c r="P45" s="36">
        <v>0</v>
      </c>
      <c r="Q45" s="75">
        <f t="shared" si="4"/>
        <v>0</v>
      </c>
      <c r="R45" s="75">
        <f t="shared" si="14"/>
        <v>0</v>
      </c>
      <c r="S45" s="75">
        <f t="shared" si="15"/>
        <v>0</v>
      </c>
    </row>
    <row r="46" spans="1:19" ht="29.65" customHeight="1">
      <c r="A46" s="159"/>
      <c r="B46" s="159"/>
      <c r="C46" s="26" t="s">
        <v>42</v>
      </c>
      <c r="D46" s="27"/>
      <c r="E46" s="28"/>
      <c r="F46" s="66"/>
      <c r="G46" s="27"/>
      <c r="H46" s="66"/>
      <c r="I46" s="52">
        <f t="shared" si="11"/>
        <v>1335.8</v>
      </c>
      <c r="J46" s="29">
        <v>0</v>
      </c>
      <c r="K46" s="36">
        <v>0</v>
      </c>
      <c r="L46" s="36">
        <v>0</v>
      </c>
      <c r="M46" s="36">
        <v>382.9</v>
      </c>
      <c r="N46" s="36">
        <v>600</v>
      </c>
      <c r="O46" s="36">
        <v>352.9</v>
      </c>
      <c r="P46" s="36">
        <v>0</v>
      </c>
      <c r="Q46" s="75">
        <f t="shared" si="4"/>
        <v>0</v>
      </c>
      <c r="R46" s="75">
        <f t="shared" si="14"/>
        <v>0</v>
      </c>
      <c r="S46" s="75">
        <f t="shared" si="15"/>
        <v>0</v>
      </c>
    </row>
    <row r="47" spans="1:19" ht="58.15" customHeight="1">
      <c r="A47" s="159"/>
      <c r="B47" s="159"/>
      <c r="C47" s="26" t="s">
        <v>61</v>
      </c>
      <c r="D47" s="27"/>
      <c r="E47" s="28"/>
      <c r="F47" s="27"/>
      <c r="G47" s="27"/>
      <c r="H47" s="27"/>
      <c r="I47" s="52">
        <f t="shared" si="11"/>
        <v>21606.140219999997</v>
      </c>
      <c r="J47" s="29">
        <v>0</v>
      </c>
      <c r="K47" s="36">
        <v>0</v>
      </c>
      <c r="L47" s="36">
        <v>0</v>
      </c>
      <c r="M47" s="36">
        <v>751.99329999999998</v>
      </c>
      <c r="N47" s="36">
        <v>18504.146919999999</v>
      </c>
      <c r="O47" s="36">
        <v>2350</v>
      </c>
      <c r="P47" s="36">
        <v>0</v>
      </c>
      <c r="Q47" s="75">
        <f t="shared" si="4"/>
        <v>0</v>
      </c>
      <c r="R47" s="75">
        <f t="shared" si="14"/>
        <v>0</v>
      </c>
      <c r="S47" s="75">
        <f t="shared" si="15"/>
        <v>0</v>
      </c>
    </row>
    <row r="48" spans="1:19" ht="29.1" customHeight="1">
      <c r="A48" s="159"/>
      <c r="B48" s="159"/>
      <c r="C48" s="26" t="s">
        <v>43</v>
      </c>
      <c r="D48" s="27"/>
      <c r="E48" s="28"/>
      <c r="F48" s="27"/>
      <c r="G48" s="27"/>
      <c r="H48" s="27"/>
      <c r="I48" s="52">
        <f t="shared" si="11"/>
        <v>0</v>
      </c>
      <c r="J48" s="29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75">
        <f t="shared" si="4"/>
        <v>0</v>
      </c>
      <c r="R48" s="75">
        <f t="shared" si="14"/>
        <v>0</v>
      </c>
      <c r="S48" s="75">
        <f t="shared" si="15"/>
        <v>0</v>
      </c>
    </row>
    <row r="49" spans="1:19" ht="26.45" customHeight="1">
      <c r="A49" s="159" t="s">
        <v>115</v>
      </c>
      <c r="B49" s="159" t="s">
        <v>38</v>
      </c>
      <c r="C49" s="127" t="s">
        <v>45</v>
      </c>
      <c r="D49" s="225"/>
      <c r="E49" s="226"/>
      <c r="F49" s="225"/>
      <c r="G49" s="225"/>
      <c r="H49" s="225"/>
      <c r="I49" s="222">
        <f t="shared" si="11"/>
        <v>26520</v>
      </c>
      <c r="J49" s="222">
        <f>J50+J51+J52+J54+J53</f>
        <v>0</v>
      </c>
      <c r="K49" s="222">
        <v>0</v>
      </c>
      <c r="L49" s="222">
        <f>L50+L51+L52+L54</f>
        <v>0</v>
      </c>
      <c r="M49" s="222">
        <f>M50+M51+M52+M54</f>
        <v>0</v>
      </c>
      <c r="N49" s="222">
        <f>N50+N51+N52+N54</f>
        <v>0</v>
      </c>
      <c r="O49" s="222">
        <f>O50+O51+O52+O54</f>
        <v>0</v>
      </c>
      <c r="P49" s="222">
        <f>SUM(P50:P54)</f>
        <v>26520</v>
      </c>
      <c r="Q49" s="222">
        <f t="shared" ref="Q49:R49" si="16">SUM(Q50:Q54)</f>
        <v>0</v>
      </c>
      <c r="R49" s="222">
        <f t="shared" si="16"/>
        <v>0</v>
      </c>
      <c r="S49" s="222">
        <f t="shared" si="15"/>
        <v>0</v>
      </c>
    </row>
    <row r="50" spans="1:19" ht="38.65" customHeight="1">
      <c r="A50" s="159"/>
      <c r="B50" s="159"/>
      <c r="C50" s="20" t="s">
        <v>40</v>
      </c>
      <c r="D50" s="22"/>
      <c r="E50" s="21"/>
      <c r="F50" s="22"/>
      <c r="G50" s="22"/>
      <c r="H50" s="22"/>
      <c r="I50" s="52">
        <f t="shared" si="11"/>
        <v>0</v>
      </c>
      <c r="J50" s="29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132">
        <v>0</v>
      </c>
      <c r="R50" s="132">
        <v>0</v>
      </c>
      <c r="S50" s="75">
        <f t="shared" si="15"/>
        <v>0</v>
      </c>
    </row>
    <row r="51" spans="1:19" ht="34.35" customHeight="1">
      <c r="A51" s="159"/>
      <c r="B51" s="159"/>
      <c r="C51" s="20" t="s">
        <v>41</v>
      </c>
      <c r="D51" s="22"/>
      <c r="E51" s="21"/>
      <c r="F51" s="22"/>
      <c r="G51" s="22"/>
      <c r="H51" s="22"/>
      <c r="I51" s="52">
        <f t="shared" si="11"/>
        <v>26000</v>
      </c>
      <c r="J51" s="29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26000</v>
      </c>
      <c r="Q51" s="132">
        <v>0</v>
      </c>
      <c r="R51" s="132">
        <v>0</v>
      </c>
      <c r="S51" s="75">
        <f t="shared" si="15"/>
        <v>0</v>
      </c>
    </row>
    <row r="52" spans="1:19" ht="29.65" customHeight="1">
      <c r="A52" s="159"/>
      <c r="B52" s="159"/>
      <c r="C52" s="20" t="s">
        <v>42</v>
      </c>
      <c r="D52" s="22"/>
      <c r="E52" s="21"/>
      <c r="F52" s="22"/>
      <c r="G52" s="23"/>
      <c r="H52" s="22"/>
      <c r="I52" s="52">
        <f t="shared" si="11"/>
        <v>520</v>
      </c>
      <c r="J52" s="29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520</v>
      </c>
      <c r="Q52" s="132">
        <v>0</v>
      </c>
      <c r="R52" s="132">
        <v>0</v>
      </c>
      <c r="S52" s="75">
        <f t="shared" si="15"/>
        <v>0</v>
      </c>
    </row>
    <row r="53" spans="1:19" ht="58.15" customHeight="1">
      <c r="A53" s="159"/>
      <c r="B53" s="159"/>
      <c r="C53" s="20" t="s">
        <v>61</v>
      </c>
      <c r="D53" s="22"/>
      <c r="E53" s="21"/>
      <c r="F53" s="22"/>
      <c r="G53" s="22"/>
      <c r="H53" s="22"/>
      <c r="I53" s="52">
        <f t="shared" si="11"/>
        <v>0</v>
      </c>
      <c r="J53" s="29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132">
        <v>0</v>
      </c>
      <c r="R53" s="132">
        <v>0</v>
      </c>
      <c r="S53" s="75">
        <f t="shared" si="15"/>
        <v>0</v>
      </c>
    </row>
    <row r="54" spans="1:19" ht="29.1" customHeight="1">
      <c r="A54" s="159"/>
      <c r="B54" s="159"/>
      <c r="C54" s="20" t="s">
        <v>43</v>
      </c>
      <c r="D54" s="22"/>
      <c r="E54" s="21"/>
      <c r="F54" s="22"/>
      <c r="G54" s="22"/>
      <c r="H54" s="22"/>
      <c r="I54" s="52">
        <f t="shared" si="11"/>
        <v>0</v>
      </c>
      <c r="J54" s="29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132">
        <v>0</v>
      </c>
      <c r="R54" s="132">
        <v>0</v>
      </c>
      <c r="S54" s="75">
        <f t="shared" si="15"/>
        <v>0</v>
      </c>
    </row>
    <row r="55" spans="1:19" ht="26.45" customHeight="1">
      <c r="A55" s="159" t="s">
        <v>85</v>
      </c>
      <c r="B55" s="159" t="s">
        <v>38</v>
      </c>
      <c r="C55" s="127" t="s">
        <v>45</v>
      </c>
      <c r="D55" s="225"/>
      <c r="E55" s="226"/>
      <c r="F55" s="225"/>
      <c r="G55" s="225"/>
      <c r="H55" s="225"/>
      <c r="I55" s="222">
        <f>SUM(J55:S55)</f>
        <v>6800</v>
      </c>
      <c r="J55" s="222">
        <f>J56+J57+J58+J60+J59</f>
        <v>0</v>
      </c>
      <c r="K55" s="222">
        <v>0</v>
      </c>
      <c r="L55" s="222">
        <f>L56+L57+L58+L60</f>
        <v>0</v>
      </c>
      <c r="M55" s="222">
        <f>M56+M57+M58+M60</f>
        <v>0</v>
      </c>
      <c r="N55" s="222">
        <f>N56+N57+N58+N60+N59</f>
        <v>2000</v>
      </c>
      <c r="O55" s="228">
        <v>0</v>
      </c>
      <c r="P55" s="228">
        <f>SUM(P56:P60)</f>
        <v>4800</v>
      </c>
      <c r="Q55" s="228">
        <f t="shared" ref="Q55:S55" si="17">SUM(Q56:Q60)</f>
        <v>0</v>
      </c>
      <c r="R55" s="228">
        <f t="shared" si="17"/>
        <v>0</v>
      </c>
      <c r="S55" s="228">
        <f t="shared" si="17"/>
        <v>0</v>
      </c>
    </row>
    <row r="56" spans="1:19" ht="38.65" customHeight="1">
      <c r="A56" s="159"/>
      <c r="B56" s="159"/>
      <c r="C56" s="37" t="s">
        <v>40</v>
      </c>
      <c r="D56" s="39"/>
      <c r="E56" s="41"/>
      <c r="F56" s="39"/>
      <c r="G56" s="39"/>
      <c r="H56" s="39"/>
      <c r="I56" s="52">
        <f t="shared" si="11"/>
        <v>0</v>
      </c>
      <c r="J56" s="40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132">
        <v>0</v>
      </c>
      <c r="R56" s="132">
        <v>0</v>
      </c>
      <c r="S56" s="75">
        <f t="shared" si="15"/>
        <v>0</v>
      </c>
    </row>
    <row r="57" spans="1:19" ht="34.35" customHeight="1">
      <c r="A57" s="159"/>
      <c r="B57" s="159"/>
      <c r="C57" s="37" t="s">
        <v>41</v>
      </c>
      <c r="D57" s="39"/>
      <c r="E57" s="41"/>
      <c r="F57" s="39"/>
      <c r="G57" s="39"/>
      <c r="H57" s="39"/>
      <c r="I57" s="52">
        <f t="shared" si="11"/>
        <v>0</v>
      </c>
      <c r="J57" s="40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132">
        <v>0</v>
      </c>
      <c r="R57" s="132">
        <v>0</v>
      </c>
      <c r="S57" s="75">
        <f t="shared" si="15"/>
        <v>0</v>
      </c>
    </row>
    <row r="58" spans="1:19" ht="29.65" customHeight="1">
      <c r="A58" s="159"/>
      <c r="B58" s="159"/>
      <c r="C58" s="37" t="s">
        <v>42</v>
      </c>
      <c r="D58" s="39"/>
      <c r="E58" s="41"/>
      <c r="F58" s="39"/>
      <c r="G58" s="39"/>
      <c r="H58" s="39"/>
      <c r="I58" s="52">
        <f t="shared" si="11"/>
        <v>0</v>
      </c>
      <c r="J58" s="40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132">
        <v>0</v>
      </c>
      <c r="R58" s="132">
        <v>0</v>
      </c>
      <c r="S58" s="75">
        <f t="shared" si="15"/>
        <v>0</v>
      </c>
    </row>
    <row r="59" spans="1:19" ht="58.15" customHeight="1">
      <c r="A59" s="159"/>
      <c r="B59" s="159"/>
      <c r="C59" s="37" t="s">
        <v>61</v>
      </c>
      <c r="D59" s="39"/>
      <c r="E59" s="41"/>
      <c r="F59" s="39"/>
      <c r="G59" s="39"/>
      <c r="H59" s="39"/>
      <c r="I59" s="52">
        <f t="shared" si="11"/>
        <v>6800</v>
      </c>
      <c r="J59" s="40">
        <v>0</v>
      </c>
      <c r="K59" s="38">
        <v>0</v>
      </c>
      <c r="L59" s="38">
        <v>0</v>
      </c>
      <c r="M59" s="38">
        <v>0</v>
      </c>
      <c r="N59" s="38">
        <v>2000</v>
      </c>
      <c r="O59" s="38">
        <v>0</v>
      </c>
      <c r="P59" s="38">
        <v>4800</v>
      </c>
      <c r="Q59" s="132">
        <v>0</v>
      </c>
      <c r="R59" s="132">
        <v>0</v>
      </c>
      <c r="S59" s="75">
        <f t="shared" si="15"/>
        <v>0</v>
      </c>
    </row>
    <row r="60" spans="1:19" ht="29.1" customHeight="1">
      <c r="A60" s="159"/>
      <c r="B60" s="159"/>
      <c r="C60" s="37" t="s">
        <v>43</v>
      </c>
      <c r="D60" s="39"/>
      <c r="E60" s="41"/>
      <c r="F60" s="39"/>
      <c r="G60" s="39"/>
      <c r="H60" s="39"/>
      <c r="I60" s="52">
        <f t="shared" si="11"/>
        <v>0</v>
      </c>
      <c r="J60" s="40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132">
        <v>0</v>
      </c>
      <c r="R60" s="132">
        <v>0</v>
      </c>
      <c r="S60" s="75">
        <f t="shared" si="15"/>
        <v>0</v>
      </c>
    </row>
    <row r="61" spans="1:19" ht="24.2" customHeight="1">
      <c r="A61" s="206" t="s">
        <v>59</v>
      </c>
      <c r="B61" s="207" t="s">
        <v>38</v>
      </c>
      <c r="C61" s="197" t="s">
        <v>45</v>
      </c>
      <c r="D61" s="229"/>
      <c r="E61" s="230"/>
      <c r="F61" s="229"/>
      <c r="G61" s="229"/>
      <c r="H61" s="227"/>
      <c r="I61" s="223">
        <f>SUM(J61:S64)</f>
        <v>165958.51168</v>
      </c>
      <c r="J61" s="231">
        <f>J65+J66+J67+J72+J71</f>
        <v>1953</v>
      </c>
      <c r="K61" s="232">
        <f>K65+K66+K67+K71+K72</f>
        <v>0</v>
      </c>
      <c r="L61" s="232">
        <f>L65+L66+L67+L72+L71</f>
        <v>3952.8309800000002</v>
      </c>
      <c r="M61" s="232">
        <f>M79+M103+M85</f>
        <v>3976.4019400000002</v>
      </c>
      <c r="N61" s="232">
        <f>N65+N66+N67+N72+N71</f>
        <v>9276.2787600000011</v>
      </c>
      <c r="O61" s="224">
        <f>O65+O66+O67+O71+O72</f>
        <v>0</v>
      </c>
      <c r="P61" s="224">
        <f>P65+P66+P67+P71+P72</f>
        <v>4000</v>
      </c>
      <c r="Q61" s="224">
        <f>Q65+Q66+Q67+Q71+Q72</f>
        <v>2400</v>
      </c>
      <c r="R61" s="224">
        <f>R65+R66+R67+R71+R72</f>
        <v>4400</v>
      </c>
      <c r="S61" s="222">
        <f t="shared" si="15"/>
        <v>0</v>
      </c>
    </row>
    <row r="62" spans="1:19" ht="23.65" hidden="1" customHeight="1">
      <c r="A62" s="206"/>
      <c r="B62" s="207"/>
      <c r="C62" s="198"/>
      <c r="D62" s="233"/>
      <c r="E62" s="234"/>
      <c r="F62" s="233"/>
      <c r="G62" s="233"/>
      <c r="H62" s="225"/>
      <c r="I62" s="130"/>
      <c r="J62" s="235"/>
      <c r="K62" s="236"/>
      <c r="L62" s="236"/>
      <c r="M62" s="236"/>
      <c r="N62" s="236"/>
      <c r="O62" s="228"/>
      <c r="P62" s="228"/>
      <c r="Q62" s="222">
        <f t="shared" si="4"/>
        <v>31200</v>
      </c>
      <c r="R62" s="222">
        <f t="shared" si="14"/>
        <v>57200</v>
      </c>
      <c r="S62" s="222">
        <f t="shared" si="15"/>
        <v>0</v>
      </c>
    </row>
    <row r="63" spans="1:19" ht="18.399999999999999" hidden="1" customHeight="1">
      <c r="A63" s="206"/>
      <c r="B63" s="207"/>
      <c r="C63" s="198"/>
      <c r="D63" s="233"/>
      <c r="E63" s="234"/>
      <c r="F63" s="233"/>
      <c r="G63" s="233"/>
      <c r="H63" s="225"/>
      <c r="I63" s="131"/>
      <c r="J63" s="237"/>
      <c r="K63" s="238"/>
      <c r="L63" s="238"/>
      <c r="M63" s="238"/>
      <c r="N63" s="238"/>
      <c r="O63" s="228"/>
      <c r="P63" s="228"/>
      <c r="Q63" s="222">
        <f t="shared" si="4"/>
        <v>12000</v>
      </c>
      <c r="R63" s="222">
        <f t="shared" si="14"/>
        <v>22000</v>
      </c>
      <c r="S63" s="222">
        <f t="shared" si="15"/>
        <v>0</v>
      </c>
    </row>
    <row r="64" spans="1:19" ht="30.2" hidden="1" customHeight="1">
      <c r="A64" s="206"/>
      <c r="B64" s="207"/>
      <c r="C64" s="199"/>
      <c r="D64" s="239"/>
      <c r="E64" s="240"/>
      <c r="F64" s="239"/>
      <c r="G64" s="239"/>
      <c r="H64" s="225"/>
      <c r="I64" s="127"/>
      <c r="J64" s="222" t="s">
        <v>46</v>
      </c>
      <c r="K64" s="228"/>
      <c r="L64" s="228"/>
      <c r="M64" s="228"/>
      <c r="N64" s="228"/>
      <c r="O64" s="228"/>
      <c r="P64" s="228"/>
      <c r="Q64" s="222">
        <f t="shared" si="4"/>
        <v>4800</v>
      </c>
      <c r="R64" s="222">
        <f t="shared" si="14"/>
        <v>8800</v>
      </c>
      <c r="S64" s="222">
        <f t="shared" si="15"/>
        <v>0</v>
      </c>
    </row>
    <row r="65" spans="1:19" ht="34.5" customHeight="1">
      <c r="A65" s="206"/>
      <c r="B65" s="207"/>
      <c r="C65" s="42" t="s">
        <v>40</v>
      </c>
      <c r="D65" s="43"/>
      <c r="E65" s="44"/>
      <c r="F65" s="43"/>
      <c r="G65" s="43"/>
      <c r="H65" s="43"/>
      <c r="I65" s="52">
        <f>SUM(J65:P65)</f>
        <v>0</v>
      </c>
      <c r="J65" s="46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132">
        <v>0</v>
      </c>
      <c r="R65" s="132">
        <v>0</v>
      </c>
      <c r="S65" s="75">
        <f t="shared" si="15"/>
        <v>0</v>
      </c>
    </row>
    <row r="66" spans="1:19" ht="32.85" customHeight="1">
      <c r="A66" s="206"/>
      <c r="B66" s="207"/>
      <c r="C66" s="20" t="s">
        <v>41</v>
      </c>
      <c r="D66" s="22"/>
      <c r="E66" s="21"/>
      <c r="F66" s="22"/>
      <c r="G66" s="22"/>
      <c r="H66" s="22"/>
      <c r="I66" s="52">
        <f>SUM(J66:P66)</f>
        <v>0</v>
      </c>
      <c r="J66" s="29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132">
        <v>0</v>
      </c>
      <c r="R66" s="132">
        <v>0</v>
      </c>
      <c r="S66" s="75">
        <f>S67+S68+S69+S79+S72</f>
        <v>0</v>
      </c>
    </row>
    <row r="67" spans="1:19" ht="43.9" customHeight="1">
      <c r="A67" s="206"/>
      <c r="B67" s="207"/>
      <c r="C67" s="200" t="s">
        <v>42</v>
      </c>
      <c r="D67" s="182"/>
      <c r="E67" s="203"/>
      <c r="F67" s="182"/>
      <c r="G67" s="182"/>
      <c r="H67" s="72"/>
      <c r="I67" s="80">
        <v>0</v>
      </c>
      <c r="J67" s="194">
        <v>0</v>
      </c>
      <c r="K67" s="208">
        <v>0</v>
      </c>
      <c r="L67" s="208">
        <v>0</v>
      </c>
      <c r="M67" s="208">
        <v>0</v>
      </c>
      <c r="N67" s="76">
        <f>N79+N85</f>
        <v>0</v>
      </c>
      <c r="O67" s="76">
        <v>0</v>
      </c>
      <c r="P67" s="76">
        <v>0</v>
      </c>
      <c r="Q67" s="128">
        <v>0</v>
      </c>
      <c r="R67" s="128">
        <v>0</v>
      </c>
      <c r="S67" s="75">
        <f t="shared" ref="Q67:S68" si="18">S68+S69+S70+S80+S79</f>
        <v>0</v>
      </c>
    </row>
    <row r="68" spans="1:19" ht="30.6" hidden="1" customHeight="1">
      <c r="A68" s="206"/>
      <c r="B68" s="207"/>
      <c r="C68" s="201"/>
      <c r="D68" s="183"/>
      <c r="E68" s="204"/>
      <c r="F68" s="183"/>
      <c r="G68" s="183"/>
      <c r="H68" s="22"/>
      <c r="I68" s="50"/>
      <c r="J68" s="195"/>
      <c r="K68" s="209"/>
      <c r="L68" s="209"/>
      <c r="M68" s="209"/>
      <c r="N68" s="65">
        <f t="shared" ref="N68" si="19">N70+N81+N87</f>
        <v>0</v>
      </c>
      <c r="O68" s="36"/>
      <c r="P68" s="36"/>
      <c r="Q68" s="75">
        <f t="shared" si="18"/>
        <v>9600</v>
      </c>
      <c r="R68" s="75">
        <f t="shared" si="18"/>
        <v>17600</v>
      </c>
      <c r="S68" s="75">
        <f t="shared" si="18"/>
        <v>0</v>
      </c>
    </row>
    <row r="69" spans="1:19" ht="32.85" hidden="1" customHeight="1">
      <c r="A69" s="206"/>
      <c r="B69" s="207"/>
      <c r="C69" s="201"/>
      <c r="D69" s="183"/>
      <c r="E69" s="204"/>
      <c r="F69" s="183"/>
      <c r="G69" s="183"/>
      <c r="H69" s="22"/>
      <c r="I69" s="50"/>
      <c r="J69" s="195"/>
      <c r="K69" s="209"/>
      <c r="L69" s="209"/>
      <c r="M69" s="209"/>
      <c r="N69" s="65">
        <f>N71+N83+N89</f>
        <v>9276.2787600000011</v>
      </c>
      <c r="O69" s="36"/>
      <c r="P69" s="36"/>
      <c r="Q69" s="75">
        <f>Q70+Q71+Q72+Q83+Q81</f>
        <v>4800</v>
      </c>
      <c r="R69" s="75">
        <f>R70+R71+R72+R83+R81</f>
        <v>8800</v>
      </c>
      <c r="S69" s="75">
        <f>S70+S71+S72+S83+S81</f>
        <v>0</v>
      </c>
    </row>
    <row r="70" spans="1:19" ht="25.15" hidden="1" customHeight="1">
      <c r="A70" s="206"/>
      <c r="B70" s="207"/>
      <c r="C70" s="202"/>
      <c r="D70" s="184"/>
      <c r="E70" s="205"/>
      <c r="F70" s="184"/>
      <c r="G70" s="184"/>
      <c r="H70" s="22"/>
      <c r="I70" s="50"/>
      <c r="J70" s="196"/>
      <c r="K70" s="210"/>
      <c r="L70" s="210"/>
      <c r="M70" s="210"/>
      <c r="N70" s="65">
        <f>N72+N84+N90</f>
        <v>0</v>
      </c>
      <c r="O70" s="36"/>
      <c r="P70" s="36"/>
      <c r="Q70" s="75">
        <f>Q71+Q72+Q79+Q84+Q83</f>
        <v>2400</v>
      </c>
      <c r="R70" s="75">
        <f>R71+R72+R79+R84+R83</f>
        <v>4400</v>
      </c>
      <c r="S70" s="75">
        <f>S71+S72+S79+S84+S83</f>
        <v>0</v>
      </c>
    </row>
    <row r="71" spans="1:19" ht="49.5" customHeight="1">
      <c r="A71" s="206"/>
      <c r="B71" s="207"/>
      <c r="C71" s="20" t="s">
        <v>61</v>
      </c>
      <c r="D71" s="22"/>
      <c r="E71" s="21"/>
      <c r="F71" s="22"/>
      <c r="G71" s="22"/>
      <c r="H71" s="22"/>
      <c r="I71" s="52">
        <f>SUM(J71:P71)</f>
        <v>23158.511680000003</v>
      </c>
      <c r="J71" s="117">
        <f>J79+J95+J107+J89+J73</f>
        <v>1953</v>
      </c>
      <c r="K71" s="117">
        <f t="shared" ref="K71" si="20">K79+K95+K107+K89</f>
        <v>0</v>
      </c>
      <c r="L71" s="36">
        <f>L79+L95+L107+L89</f>
        <v>3952.8309800000002</v>
      </c>
      <c r="M71" s="112">
        <f>M79+M95+M107+M89</f>
        <v>3976.4019400000002</v>
      </c>
      <c r="N71" s="112">
        <f>N79+N95+N107+N89+N101</f>
        <v>9276.2787600000011</v>
      </c>
      <c r="O71" s="123">
        <f>O79+O95+O107+O89+O101</f>
        <v>0</v>
      </c>
      <c r="P71" s="132">
        <f>P79+P95+P107+P89+P101</f>
        <v>4000</v>
      </c>
      <c r="Q71" s="112">
        <f>Q79+Q95+Q107+Q89</f>
        <v>2400</v>
      </c>
      <c r="R71" s="112">
        <f>R79+R95+R107+R89</f>
        <v>4400</v>
      </c>
      <c r="S71" s="112">
        <f>S79+S95+S107+S89</f>
        <v>0</v>
      </c>
    </row>
    <row r="72" spans="1:19" ht="33" customHeight="1">
      <c r="A72" s="206"/>
      <c r="B72" s="207"/>
      <c r="C72" s="20" t="s">
        <v>43</v>
      </c>
      <c r="D72" s="22"/>
      <c r="E72" s="21"/>
      <c r="F72" s="22"/>
      <c r="G72" s="22"/>
      <c r="H72" s="22"/>
      <c r="I72" s="52">
        <f t="shared" ref="I72:I108" si="21">SUM(J72:P72)</f>
        <v>0</v>
      </c>
      <c r="J72" s="29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75">
        <f>Q79+Q80+Q81+Q86+Q85</f>
        <v>0</v>
      </c>
      <c r="R72" s="75">
        <f>R79+R80+R81+R86+R85</f>
        <v>0</v>
      </c>
      <c r="S72" s="75">
        <f>S79+S80+S81+S86+S85</f>
        <v>0</v>
      </c>
    </row>
    <row r="73" spans="1:19" ht="33" customHeight="1">
      <c r="A73" s="197" t="s">
        <v>108</v>
      </c>
      <c r="B73" s="200" t="s">
        <v>38</v>
      </c>
      <c r="C73" s="113" t="s">
        <v>45</v>
      </c>
      <c r="D73" s="114"/>
      <c r="E73" s="115"/>
      <c r="F73" s="114"/>
      <c r="G73" s="114"/>
      <c r="H73" s="114"/>
      <c r="I73" s="116">
        <f t="shared" ref="I73:I75" si="22">SUM(J73:P73)</f>
        <v>1953</v>
      </c>
      <c r="J73" s="116">
        <f>J74+J75+J76+J77+J78</f>
        <v>1953</v>
      </c>
      <c r="K73" s="117">
        <v>0</v>
      </c>
      <c r="L73" s="117">
        <f>L74+L75+L77+L78+L76</f>
        <v>0</v>
      </c>
      <c r="M73" s="117">
        <v>0</v>
      </c>
      <c r="N73" s="117">
        <v>0</v>
      </c>
      <c r="O73" s="117">
        <v>0</v>
      </c>
      <c r="P73" s="117">
        <v>0</v>
      </c>
      <c r="Q73" s="116">
        <f>Q74+Q75+Q77+Q81+Q80</f>
        <v>0</v>
      </c>
      <c r="R73" s="116">
        <f>R74+R75+R77+R81+R80</f>
        <v>0</v>
      </c>
      <c r="S73" s="116">
        <f>S74+S75+S77+S81+S80</f>
        <v>0</v>
      </c>
    </row>
    <row r="74" spans="1:19" ht="33" customHeight="1">
      <c r="A74" s="198"/>
      <c r="B74" s="201"/>
      <c r="C74" s="113" t="s">
        <v>40</v>
      </c>
      <c r="D74" s="114"/>
      <c r="E74" s="115"/>
      <c r="F74" s="114"/>
      <c r="G74" s="114"/>
      <c r="H74" s="114"/>
      <c r="I74" s="116">
        <f t="shared" si="22"/>
        <v>0</v>
      </c>
      <c r="J74" s="116">
        <v>0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17">
        <v>0</v>
      </c>
      <c r="Q74" s="116">
        <f>Q75+Q77+Q78+Q83+Q81</f>
        <v>0</v>
      </c>
      <c r="R74" s="116">
        <f>R75+R77+R78+R83+R81</f>
        <v>0</v>
      </c>
      <c r="S74" s="116">
        <f>S75+S77+S78+S83+S81</f>
        <v>0</v>
      </c>
    </row>
    <row r="75" spans="1:19" ht="33" customHeight="1">
      <c r="A75" s="198"/>
      <c r="B75" s="201"/>
      <c r="C75" s="113" t="s">
        <v>41</v>
      </c>
      <c r="D75" s="114"/>
      <c r="E75" s="115"/>
      <c r="F75" s="114"/>
      <c r="G75" s="114"/>
      <c r="H75" s="114"/>
      <c r="I75" s="116">
        <f t="shared" si="22"/>
        <v>0</v>
      </c>
      <c r="J75" s="116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32">
        <v>0</v>
      </c>
      <c r="Q75" s="132">
        <v>0</v>
      </c>
      <c r="R75" s="132">
        <v>0</v>
      </c>
      <c r="S75" s="132">
        <v>0</v>
      </c>
    </row>
    <row r="76" spans="1:19" ht="33" customHeight="1">
      <c r="A76" s="198"/>
      <c r="B76" s="201"/>
      <c r="C76" s="113" t="s">
        <v>42</v>
      </c>
      <c r="D76" s="114"/>
      <c r="E76" s="115"/>
      <c r="F76" s="114"/>
      <c r="G76" s="114"/>
      <c r="H76" s="114"/>
      <c r="I76" s="116">
        <f t="shared" ref="I76" si="23">SUM(J76:P76)</f>
        <v>0</v>
      </c>
      <c r="J76" s="116">
        <v>0</v>
      </c>
      <c r="K76" s="117">
        <v>0</v>
      </c>
      <c r="L76" s="117">
        <v>0</v>
      </c>
      <c r="M76" s="117">
        <v>0</v>
      </c>
      <c r="N76" s="117">
        <v>0</v>
      </c>
      <c r="O76" s="117">
        <v>0</v>
      </c>
      <c r="P76" s="132">
        <v>0</v>
      </c>
      <c r="Q76" s="132">
        <v>0</v>
      </c>
      <c r="R76" s="132">
        <v>0</v>
      </c>
      <c r="S76" s="132">
        <v>0</v>
      </c>
    </row>
    <row r="77" spans="1:19" ht="54" customHeight="1">
      <c r="A77" s="198"/>
      <c r="B77" s="201"/>
      <c r="C77" s="113" t="s">
        <v>61</v>
      </c>
      <c r="D77" s="114"/>
      <c r="E77" s="115"/>
      <c r="F77" s="114"/>
      <c r="G77" s="114"/>
      <c r="H77" s="114"/>
      <c r="I77" s="116">
        <f t="shared" ref="I77:I78" si="24">SUM(J77:P77)</f>
        <v>1953</v>
      </c>
      <c r="J77" s="116">
        <v>1953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32">
        <v>0</v>
      </c>
      <c r="Q77" s="132">
        <v>0</v>
      </c>
      <c r="R77" s="132">
        <v>0</v>
      </c>
      <c r="S77" s="132">
        <v>0</v>
      </c>
    </row>
    <row r="78" spans="1:19" ht="33" customHeight="1">
      <c r="A78" s="199"/>
      <c r="B78" s="202"/>
      <c r="C78" s="113" t="s">
        <v>43</v>
      </c>
      <c r="D78" s="114"/>
      <c r="E78" s="115"/>
      <c r="F78" s="114"/>
      <c r="G78" s="114"/>
      <c r="H78" s="114"/>
      <c r="I78" s="116">
        <f t="shared" si="24"/>
        <v>0</v>
      </c>
      <c r="J78" s="116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0</v>
      </c>
      <c r="P78" s="132">
        <v>0</v>
      </c>
      <c r="Q78" s="132">
        <v>0</v>
      </c>
      <c r="R78" s="132">
        <v>0</v>
      </c>
      <c r="S78" s="132">
        <v>0</v>
      </c>
    </row>
    <row r="79" spans="1:19" ht="33" customHeight="1">
      <c r="A79" s="197" t="s">
        <v>104</v>
      </c>
      <c r="B79" s="200" t="s">
        <v>38</v>
      </c>
      <c r="C79" s="42" t="s">
        <v>45</v>
      </c>
      <c r="D79" s="43"/>
      <c r="E79" s="44"/>
      <c r="F79" s="43"/>
      <c r="G79" s="43"/>
      <c r="H79" s="43"/>
      <c r="I79" s="52">
        <f t="shared" si="21"/>
        <v>3952.8309800000002</v>
      </c>
      <c r="J79" s="46">
        <v>0</v>
      </c>
      <c r="K79" s="45">
        <v>0</v>
      </c>
      <c r="L79" s="45">
        <f>L80+L81+L83+L84+L82</f>
        <v>3952.8309800000002</v>
      </c>
      <c r="M79" s="45">
        <v>0</v>
      </c>
      <c r="N79" s="45">
        <v>0</v>
      </c>
      <c r="O79" s="45">
        <v>0</v>
      </c>
      <c r="P79" s="45">
        <v>0</v>
      </c>
      <c r="Q79" s="132">
        <v>0</v>
      </c>
      <c r="R79" s="132">
        <v>0</v>
      </c>
      <c r="S79" s="132">
        <v>0</v>
      </c>
    </row>
    <row r="80" spans="1:19" ht="33" customHeight="1">
      <c r="A80" s="198"/>
      <c r="B80" s="201"/>
      <c r="C80" s="42" t="s">
        <v>40</v>
      </c>
      <c r="D80" s="43"/>
      <c r="E80" s="44"/>
      <c r="F80" s="43"/>
      <c r="G80" s="43"/>
      <c r="H80" s="43"/>
      <c r="I80" s="52">
        <f t="shared" si="21"/>
        <v>0</v>
      </c>
      <c r="J80" s="46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132">
        <v>0</v>
      </c>
      <c r="R80" s="132">
        <v>0</v>
      </c>
      <c r="S80" s="132">
        <v>0</v>
      </c>
    </row>
    <row r="81" spans="1:19" ht="33" customHeight="1">
      <c r="A81" s="198"/>
      <c r="B81" s="201"/>
      <c r="C81" s="42" t="s">
        <v>41</v>
      </c>
      <c r="D81" s="43"/>
      <c r="E81" s="44"/>
      <c r="F81" s="43"/>
      <c r="G81" s="43"/>
      <c r="H81" s="43"/>
      <c r="I81" s="52">
        <f t="shared" si="21"/>
        <v>0</v>
      </c>
      <c r="J81" s="46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132">
        <v>0</v>
      </c>
      <c r="R81" s="132">
        <v>0</v>
      </c>
      <c r="S81" s="132">
        <v>0</v>
      </c>
    </row>
    <row r="82" spans="1:19" ht="33" customHeight="1">
      <c r="A82" s="198"/>
      <c r="B82" s="201"/>
      <c r="C82" s="107" t="s">
        <v>42</v>
      </c>
      <c r="D82" s="108"/>
      <c r="E82" s="109"/>
      <c r="F82" s="108"/>
      <c r="G82" s="108"/>
      <c r="H82" s="108"/>
      <c r="I82" s="110">
        <f t="shared" ref="I82" si="25">SUM(J82:P82)</f>
        <v>0</v>
      </c>
      <c r="J82" s="110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32">
        <v>0</v>
      </c>
      <c r="R82" s="132">
        <v>0</v>
      </c>
      <c r="S82" s="132">
        <v>0</v>
      </c>
    </row>
    <row r="83" spans="1:19" ht="54" customHeight="1">
      <c r="A83" s="198"/>
      <c r="B83" s="201"/>
      <c r="C83" s="107" t="s">
        <v>61</v>
      </c>
      <c r="D83" s="43"/>
      <c r="E83" s="44"/>
      <c r="F83" s="43"/>
      <c r="G83" s="43"/>
      <c r="H83" s="43"/>
      <c r="I83" s="52">
        <f t="shared" si="21"/>
        <v>3952.8309800000002</v>
      </c>
      <c r="J83" s="46">
        <v>0</v>
      </c>
      <c r="K83" s="45">
        <v>0</v>
      </c>
      <c r="L83" s="45">
        <v>3952.8309800000002</v>
      </c>
      <c r="M83" s="45">
        <v>0</v>
      </c>
      <c r="N83" s="45">
        <v>0</v>
      </c>
      <c r="O83" s="45">
        <v>0</v>
      </c>
      <c r="P83" s="45">
        <v>0</v>
      </c>
      <c r="Q83" s="132">
        <v>0</v>
      </c>
      <c r="R83" s="132">
        <v>0</v>
      </c>
      <c r="S83" s="132">
        <v>0</v>
      </c>
    </row>
    <row r="84" spans="1:19" ht="33" customHeight="1">
      <c r="A84" s="199"/>
      <c r="B84" s="202"/>
      <c r="C84" s="42" t="s">
        <v>43</v>
      </c>
      <c r="D84" s="43"/>
      <c r="E84" s="44"/>
      <c r="F84" s="43"/>
      <c r="G84" s="43"/>
      <c r="H84" s="43"/>
      <c r="I84" s="52">
        <f t="shared" si="21"/>
        <v>0</v>
      </c>
      <c r="J84" s="46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132">
        <v>0</v>
      </c>
      <c r="R84" s="132">
        <v>0</v>
      </c>
      <c r="S84" s="132">
        <v>0</v>
      </c>
    </row>
    <row r="85" spans="1:19" ht="33" customHeight="1">
      <c r="A85" s="197" t="s">
        <v>105</v>
      </c>
      <c r="B85" s="200" t="s">
        <v>38</v>
      </c>
      <c r="C85" s="127" t="s">
        <v>45</v>
      </c>
      <c r="D85" s="225"/>
      <c r="E85" s="226"/>
      <c r="F85" s="225"/>
      <c r="G85" s="225"/>
      <c r="H85" s="225"/>
      <c r="I85" s="222">
        <f t="shared" si="21"/>
        <v>3976.4019400000002</v>
      </c>
      <c r="J85" s="223">
        <v>0</v>
      </c>
      <c r="K85" s="223">
        <v>0</v>
      </c>
      <c r="L85" s="223">
        <v>0</v>
      </c>
      <c r="M85" s="223">
        <f>M86+M87+M89+M90+M88</f>
        <v>3976.4019400000002</v>
      </c>
      <c r="N85" s="223">
        <v>0</v>
      </c>
      <c r="O85" s="223">
        <v>0</v>
      </c>
      <c r="P85" s="223">
        <v>0</v>
      </c>
      <c r="Q85" s="222">
        <f>Q86+Q87+Q89+Q105+Q104</f>
        <v>0</v>
      </c>
      <c r="R85" s="222">
        <f>R86+R87+R89+R105+R104</f>
        <v>0</v>
      </c>
      <c r="S85" s="222">
        <f>S86+S87+S89+S105+S104</f>
        <v>0</v>
      </c>
    </row>
    <row r="86" spans="1:19" ht="33" customHeight="1">
      <c r="A86" s="198"/>
      <c r="B86" s="201"/>
      <c r="C86" s="61" t="s">
        <v>40</v>
      </c>
      <c r="D86" s="63"/>
      <c r="E86" s="64"/>
      <c r="F86" s="63"/>
      <c r="G86" s="63"/>
      <c r="H86" s="63"/>
      <c r="I86" s="67">
        <f t="shared" si="21"/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75">
        <f>Q87+Q89+Q90+Q106+Q105</f>
        <v>0</v>
      </c>
      <c r="R86" s="75">
        <f>R87+R89+R90+R106+R105</f>
        <v>0</v>
      </c>
      <c r="S86" s="75">
        <f>S87+S89+S90+S106+S105</f>
        <v>0</v>
      </c>
    </row>
    <row r="87" spans="1:19" ht="33" customHeight="1">
      <c r="A87" s="198"/>
      <c r="B87" s="201"/>
      <c r="C87" s="61" t="s">
        <v>41</v>
      </c>
      <c r="D87" s="63"/>
      <c r="E87" s="64"/>
      <c r="F87" s="63"/>
      <c r="G87" s="63"/>
      <c r="H87" s="63"/>
      <c r="I87" s="67">
        <f t="shared" si="21"/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129">
        <v>0</v>
      </c>
      <c r="R87" s="129">
        <v>0</v>
      </c>
      <c r="S87" s="129">
        <v>0</v>
      </c>
    </row>
    <row r="88" spans="1:19" ht="37.15" customHeight="1">
      <c r="A88" s="198"/>
      <c r="B88" s="201"/>
      <c r="C88" s="107" t="s">
        <v>103</v>
      </c>
      <c r="D88" s="108"/>
      <c r="E88" s="109"/>
      <c r="F88" s="108"/>
      <c r="G88" s="108"/>
      <c r="H88" s="108"/>
      <c r="I88" s="110">
        <f t="shared" ref="I88" si="26">SUM(J88:P88)</f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29">
        <v>0</v>
      </c>
      <c r="R88" s="129">
        <v>0</v>
      </c>
      <c r="S88" s="129">
        <v>0</v>
      </c>
    </row>
    <row r="89" spans="1:19" ht="52.9" customHeight="1">
      <c r="A89" s="198"/>
      <c r="B89" s="201"/>
      <c r="C89" s="107" t="s">
        <v>61</v>
      </c>
      <c r="D89" s="63"/>
      <c r="E89" s="64"/>
      <c r="F89" s="63"/>
      <c r="G89" s="63"/>
      <c r="H89" s="63"/>
      <c r="I89" s="67">
        <f t="shared" si="21"/>
        <v>3976.4019400000002</v>
      </c>
      <c r="J89" s="62">
        <v>0</v>
      </c>
      <c r="K89" s="62">
        <v>0</v>
      </c>
      <c r="L89" s="62">
        <v>0</v>
      </c>
      <c r="M89" s="62">
        <v>3976.4019400000002</v>
      </c>
      <c r="N89" s="62">
        <v>0</v>
      </c>
      <c r="O89" s="62">
        <v>0</v>
      </c>
      <c r="P89" s="62">
        <v>0</v>
      </c>
      <c r="Q89" s="129">
        <v>0</v>
      </c>
      <c r="R89" s="129">
        <v>0</v>
      </c>
      <c r="S89" s="129">
        <v>0</v>
      </c>
    </row>
    <row r="90" spans="1:19" ht="33" customHeight="1">
      <c r="A90" s="199"/>
      <c r="B90" s="202"/>
      <c r="C90" s="61" t="s">
        <v>43</v>
      </c>
      <c r="D90" s="63"/>
      <c r="E90" s="64"/>
      <c r="F90" s="63"/>
      <c r="G90" s="63"/>
      <c r="H90" s="63"/>
      <c r="I90" s="67">
        <f t="shared" si="21"/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129">
        <v>0</v>
      </c>
      <c r="R90" s="129">
        <v>0</v>
      </c>
      <c r="S90" s="129">
        <v>0</v>
      </c>
    </row>
    <row r="91" spans="1:19" ht="33" customHeight="1">
      <c r="A91" s="197" t="s">
        <v>106</v>
      </c>
      <c r="B91" s="200" t="s">
        <v>38</v>
      </c>
      <c r="C91" s="127" t="s">
        <v>45</v>
      </c>
      <c r="D91" s="225"/>
      <c r="E91" s="226"/>
      <c r="F91" s="225"/>
      <c r="G91" s="225"/>
      <c r="H91" s="225"/>
      <c r="I91" s="222">
        <f t="shared" ref="I91:I96" si="27">SUM(J91:P91)</f>
        <v>8098.2787600000001</v>
      </c>
      <c r="J91" s="223">
        <v>0</v>
      </c>
      <c r="K91" s="223">
        <v>0</v>
      </c>
      <c r="L91" s="223">
        <v>0</v>
      </c>
      <c r="M91" s="223">
        <f>M92+M94+M95+M96</f>
        <v>0</v>
      </c>
      <c r="N91" s="223">
        <f>N92+N94+N95+N96+N93</f>
        <v>8098.2787600000001</v>
      </c>
      <c r="O91" s="223">
        <v>0</v>
      </c>
      <c r="P91" s="223">
        <v>0</v>
      </c>
      <c r="Q91" s="223">
        <v>0</v>
      </c>
      <c r="R91" s="223">
        <v>0</v>
      </c>
      <c r="S91" s="223">
        <v>0</v>
      </c>
    </row>
    <row r="92" spans="1:19" ht="33" customHeight="1">
      <c r="A92" s="198"/>
      <c r="B92" s="201"/>
      <c r="C92" s="88" t="s">
        <v>40</v>
      </c>
      <c r="D92" s="89"/>
      <c r="E92" s="92"/>
      <c r="F92" s="89"/>
      <c r="G92" s="89"/>
      <c r="H92" s="89"/>
      <c r="I92" s="90">
        <f t="shared" si="27"/>
        <v>0</v>
      </c>
      <c r="J92" s="91">
        <v>0</v>
      </c>
      <c r="K92" s="91">
        <v>0</v>
      </c>
      <c r="L92" s="91">
        <v>0</v>
      </c>
      <c r="M92" s="91">
        <v>0</v>
      </c>
      <c r="N92" s="91">
        <v>0</v>
      </c>
      <c r="O92" s="91">
        <v>0</v>
      </c>
      <c r="P92" s="91">
        <v>0</v>
      </c>
      <c r="Q92" s="129">
        <v>0</v>
      </c>
      <c r="R92" s="129">
        <v>0</v>
      </c>
      <c r="S92" s="129">
        <v>0</v>
      </c>
    </row>
    <row r="93" spans="1:19" ht="33" customHeight="1">
      <c r="A93" s="198"/>
      <c r="B93" s="201"/>
      <c r="C93" s="88" t="s">
        <v>41</v>
      </c>
      <c r="D93" s="89"/>
      <c r="E93" s="92"/>
      <c r="F93" s="89"/>
      <c r="G93" s="89"/>
      <c r="H93" s="89"/>
      <c r="I93" s="90">
        <f t="shared" si="27"/>
        <v>0</v>
      </c>
      <c r="J93" s="91">
        <v>0</v>
      </c>
      <c r="K93" s="91">
        <v>0</v>
      </c>
      <c r="L93" s="91">
        <v>0</v>
      </c>
      <c r="M93" s="91">
        <v>0</v>
      </c>
      <c r="N93" s="91">
        <v>0</v>
      </c>
      <c r="O93" s="91">
        <v>0</v>
      </c>
      <c r="P93" s="91">
        <v>0</v>
      </c>
      <c r="Q93" s="129">
        <v>0</v>
      </c>
      <c r="R93" s="129">
        <v>0</v>
      </c>
      <c r="S93" s="129">
        <v>0</v>
      </c>
    </row>
    <row r="94" spans="1:19" ht="30" customHeight="1">
      <c r="A94" s="198"/>
      <c r="B94" s="201"/>
      <c r="C94" s="88" t="s">
        <v>42</v>
      </c>
      <c r="D94" s="89"/>
      <c r="E94" s="92"/>
      <c r="F94" s="89"/>
      <c r="G94" s="89"/>
      <c r="H94" s="89"/>
      <c r="I94" s="90">
        <f t="shared" si="27"/>
        <v>0</v>
      </c>
      <c r="J94" s="91">
        <v>0</v>
      </c>
      <c r="K94" s="91">
        <v>0</v>
      </c>
      <c r="L94" s="91">
        <v>0</v>
      </c>
      <c r="M94" s="91">
        <v>0</v>
      </c>
      <c r="N94" s="91">
        <v>0</v>
      </c>
      <c r="O94" s="91">
        <v>0</v>
      </c>
      <c r="P94" s="91">
        <v>0</v>
      </c>
      <c r="Q94" s="129">
        <v>0</v>
      </c>
      <c r="R94" s="129">
        <v>0</v>
      </c>
      <c r="S94" s="129">
        <v>0</v>
      </c>
    </row>
    <row r="95" spans="1:19" ht="43.9" customHeight="1">
      <c r="A95" s="198"/>
      <c r="B95" s="201"/>
      <c r="C95" s="88" t="s">
        <v>61</v>
      </c>
      <c r="D95" s="89"/>
      <c r="E95" s="92"/>
      <c r="F95" s="89"/>
      <c r="G95" s="89"/>
      <c r="H95" s="89"/>
      <c r="I95" s="90">
        <f t="shared" si="27"/>
        <v>8098.2787600000001</v>
      </c>
      <c r="J95" s="91">
        <v>0</v>
      </c>
      <c r="K95" s="91">
        <v>0</v>
      </c>
      <c r="L95" s="91">
        <v>0</v>
      </c>
      <c r="M95" s="91">
        <v>0</v>
      </c>
      <c r="N95" s="91">
        <v>8098.2787600000001</v>
      </c>
      <c r="O95" s="91">
        <v>0</v>
      </c>
      <c r="P95" s="91">
        <v>0</v>
      </c>
      <c r="Q95" s="129">
        <v>0</v>
      </c>
      <c r="R95" s="129">
        <v>0</v>
      </c>
      <c r="S95" s="90">
        <f>S96+S103+S104+S108+S107</f>
        <v>0</v>
      </c>
    </row>
    <row r="96" spans="1:19" ht="33" customHeight="1">
      <c r="A96" s="199"/>
      <c r="B96" s="202"/>
      <c r="C96" s="88" t="s">
        <v>43</v>
      </c>
      <c r="D96" s="89"/>
      <c r="E96" s="92"/>
      <c r="F96" s="89"/>
      <c r="G96" s="89"/>
      <c r="H96" s="89"/>
      <c r="I96" s="90">
        <f t="shared" si="27"/>
        <v>0</v>
      </c>
      <c r="J96" s="91">
        <v>0</v>
      </c>
      <c r="K96" s="91">
        <v>0</v>
      </c>
      <c r="L96" s="91">
        <v>0</v>
      </c>
      <c r="M96" s="91">
        <v>0</v>
      </c>
      <c r="N96" s="91">
        <v>0</v>
      </c>
      <c r="O96" s="91">
        <v>0</v>
      </c>
      <c r="P96" s="91">
        <v>0</v>
      </c>
      <c r="Q96" s="129">
        <v>0</v>
      </c>
      <c r="R96" s="129">
        <v>0</v>
      </c>
      <c r="S96" s="90">
        <f>S103+S104+S105+S109+S108</f>
        <v>0</v>
      </c>
    </row>
    <row r="97" spans="1:19" ht="33" customHeight="1">
      <c r="A97" s="197" t="s">
        <v>107</v>
      </c>
      <c r="B97" s="200" t="s">
        <v>38</v>
      </c>
      <c r="C97" s="127" t="s">
        <v>45</v>
      </c>
      <c r="D97" s="225"/>
      <c r="E97" s="226"/>
      <c r="F97" s="225"/>
      <c r="G97" s="225"/>
      <c r="H97" s="225"/>
      <c r="I97" s="222">
        <f t="shared" ref="I97:I102" si="28">SUM(J97:P97)</f>
        <v>1178</v>
      </c>
      <c r="J97" s="223">
        <v>0</v>
      </c>
      <c r="K97" s="223">
        <v>0</v>
      </c>
      <c r="L97" s="223">
        <v>0</v>
      </c>
      <c r="M97" s="223">
        <f>M98+M100+M101+M102</f>
        <v>0</v>
      </c>
      <c r="N97" s="223">
        <f>N98+N100+N101+N102+N99</f>
        <v>1178</v>
      </c>
      <c r="O97" s="223">
        <v>0</v>
      </c>
      <c r="P97" s="223">
        <v>0</v>
      </c>
      <c r="Q97" s="223">
        <v>0</v>
      </c>
      <c r="R97" s="223">
        <v>0</v>
      </c>
      <c r="S97" s="222">
        <f t="shared" si="15"/>
        <v>0</v>
      </c>
    </row>
    <row r="98" spans="1:19" ht="33" customHeight="1">
      <c r="A98" s="198"/>
      <c r="B98" s="201"/>
      <c r="C98" s="118" t="s">
        <v>40</v>
      </c>
      <c r="D98" s="119"/>
      <c r="E98" s="120"/>
      <c r="F98" s="119"/>
      <c r="G98" s="119"/>
      <c r="H98" s="119"/>
      <c r="I98" s="222">
        <f t="shared" si="28"/>
        <v>0</v>
      </c>
      <c r="J98" s="223">
        <v>0</v>
      </c>
      <c r="K98" s="223">
        <v>0</v>
      </c>
      <c r="L98" s="223">
        <v>0</v>
      </c>
      <c r="M98" s="223">
        <v>0</v>
      </c>
      <c r="N98" s="223">
        <v>0</v>
      </c>
      <c r="O98" s="223">
        <v>0</v>
      </c>
      <c r="P98" s="223">
        <v>0</v>
      </c>
      <c r="Q98" s="222">
        <f t="shared" ref="Q97:Q102" si="29">Q99+Q100+Q101+Q105+Q104</f>
        <v>0</v>
      </c>
      <c r="R98" s="222">
        <f t="shared" si="14"/>
        <v>0</v>
      </c>
      <c r="S98" s="222">
        <f t="shared" si="15"/>
        <v>0</v>
      </c>
    </row>
    <row r="99" spans="1:19" ht="33" customHeight="1">
      <c r="A99" s="198"/>
      <c r="B99" s="201"/>
      <c r="C99" s="118" t="s">
        <v>41</v>
      </c>
      <c r="D99" s="119"/>
      <c r="E99" s="120"/>
      <c r="F99" s="119"/>
      <c r="G99" s="119"/>
      <c r="H99" s="119"/>
      <c r="I99" s="121">
        <f t="shared" si="28"/>
        <v>0</v>
      </c>
      <c r="J99" s="122">
        <v>0</v>
      </c>
      <c r="K99" s="122">
        <v>0</v>
      </c>
      <c r="L99" s="122">
        <v>0</v>
      </c>
      <c r="M99" s="122">
        <v>0</v>
      </c>
      <c r="N99" s="122">
        <v>0</v>
      </c>
      <c r="O99" s="122">
        <v>0</v>
      </c>
      <c r="P99" s="122">
        <v>0</v>
      </c>
      <c r="Q99" s="121">
        <f t="shared" si="29"/>
        <v>0</v>
      </c>
      <c r="R99" s="121">
        <f t="shared" si="14"/>
        <v>0</v>
      </c>
      <c r="S99" s="121">
        <f t="shared" si="15"/>
        <v>0</v>
      </c>
    </row>
    <row r="100" spans="1:19" ht="30" customHeight="1">
      <c r="A100" s="198"/>
      <c r="B100" s="201"/>
      <c r="C100" s="118" t="s">
        <v>42</v>
      </c>
      <c r="D100" s="119"/>
      <c r="E100" s="120"/>
      <c r="F100" s="119"/>
      <c r="G100" s="119"/>
      <c r="H100" s="119"/>
      <c r="I100" s="121">
        <f t="shared" si="28"/>
        <v>0</v>
      </c>
      <c r="J100" s="122">
        <v>0</v>
      </c>
      <c r="K100" s="122">
        <v>0</v>
      </c>
      <c r="L100" s="122">
        <v>0</v>
      </c>
      <c r="M100" s="122">
        <v>0</v>
      </c>
      <c r="N100" s="122">
        <v>0</v>
      </c>
      <c r="O100" s="122">
        <v>0</v>
      </c>
      <c r="P100" s="122">
        <v>0</v>
      </c>
      <c r="Q100" s="129">
        <v>0</v>
      </c>
      <c r="R100" s="129">
        <v>0</v>
      </c>
      <c r="S100" s="121">
        <f t="shared" si="15"/>
        <v>0</v>
      </c>
    </row>
    <row r="101" spans="1:19" ht="53.25" customHeight="1">
      <c r="A101" s="198"/>
      <c r="B101" s="201"/>
      <c r="C101" s="118" t="s">
        <v>61</v>
      </c>
      <c r="D101" s="119"/>
      <c r="E101" s="120"/>
      <c r="F101" s="119"/>
      <c r="G101" s="119"/>
      <c r="H101" s="119"/>
      <c r="I101" s="121">
        <f t="shared" si="28"/>
        <v>1178</v>
      </c>
      <c r="J101" s="122">
        <v>0</v>
      </c>
      <c r="K101" s="122">
        <v>0</v>
      </c>
      <c r="L101" s="122">
        <v>0</v>
      </c>
      <c r="M101" s="122">
        <v>0</v>
      </c>
      <c r="N101" s="122">
        <v>1178</v>
      </c>
      <c r="O101" s="122">
        <v>0</v>
      </c>
      <c r="P101" s="122">
        <v>0</v>
      </c>
      <c r="Q101" s="129">
        <v>0</v>
      </c>
      <c r="R101" s="129">
        <v>0</v>
      </c>
      <c r="S101" s="121">
        <f t="shared" si="15"/>
        <v>0</v>
      </c>
    </row>
    <row r="102" spans="1:19" ht="33" customHeight="1">
      <c r="A102" s="199"/>
      <c r="B102" s="202"/>
      <c r="C102" s="118" t="s">
        <v>43</v>
      </c>
      <c r="D102" s="119"/>
      <c r="E102" s="120"/>
      <c r="F102" s="119"/>
      <c r="G102" s="119"/>
      <c r="H102" s="119"/>
      <c r="I102" s="121">
        <f t="shared" si="28"/>
        <v>0</v>
      </c>
      <c r="J102" s="122">
        <v>0</v>
      </c>
      <c r="K102" s="122">
        <v>0</v>
      </c>
      <c r="L102" s="122">
        <v>0</v>
      </c>
      <c r="M102" s="122">
        <v>0</v>
      </c>
      <c r="N102" s="122">
        <v>0</v>
      </c>
      <c r="O102" s="122">
        <v>0</v>
      </c>
      <c r="P102" s="122">
        <v>0</v>
      </c>
      <c r="Q102" s="129">
        <v>0</v>
      </c>
      <c r="R102" s="129">
        <v>0</v>
      </c>
      <c r="S102" s="121">
        <f t="shared" si="15"/>
        <v>0</v>
      </c>
    </row>
    <row r="103" spans="1:19" ht="33" customHeight="1">
      <c r="A103" s="197" t="s">
        <v>110</v>
      </c>
      <c r="B103" s="200" t="s">
        <v>38</v>
      </c>
      <c r="C103" s="127" t="s">
        <v>45</v>
      </c>
      <c r="D103" s="225"/>
      <c r="E103" s="226"/>
      <c r="F103" s="225"/>
      <c r="G103" s="225"/>
      <c r="H103" s="225"/>
      <c r="I103" s="222">
        <f>SUM(J103:S103)</f>
        <v>10800</v>
      </c>
      <c r="J103" s="223">
        <v>0</v>
      </c>
      <c r="K103" s="223">
        <v>0</v>
      </c>
      <c r="L103" s="223">
        <v>0</v>
      </c>
      <c r="M103" s="223">
        <f>M104+M106+M107+M108</f>
        <v>0</v>
      </c>
      <c r="N103" s="223">
        <f>N104+N106+N107+N108+N105</f>
        <v>0</v>
      </c>
      <c r="O103" s="223">
        <f>O104+O106+O107+O108+O105</f>
        <v>0</v>
      </c>
      <c r="P103" s="223">
        <f t="shared" ref="P103:S103" si="30">P104+P106+P107+P108+P105</f>
        <v>4000</v>
      </c>
      <c r="Q103" s="223">
        <f t="shared" si="30"/>
        <v>2400</v>
      </c>
      <c r="R103" s="223">
        <f t="shared" si="30"/>
        <v>4400</v>
      </c>
      <c r="S103" s="223">
        <f t="shared" si="30"/>
        <v>0</v>
      </c>
    </row>
    <row r="104" spans="1:19" ht="33" customHeight="1">
      <c r="A104" s="198"/>
      <c r="B104" s="201"/>
      <c r="C104" s="88" t="s">
        <v>40</v>
      </c>
      <c r="D104" s="89"/>
      <c r="E104" s="92"/>
      <c r="F104" s="89"/>
      <c r="G104" s="89"/>
      <c r="H104" s="89"/>
      <c r="I104" s="90">
        <f t="shared" si="21"/>
        <v>0</v>
      </c>
      <c r="J104" s="91">
        <v>0</v>
      </c>
      <c r="K104" s="91">
        <v>0</v>
      </c>
      <c r="L104" s="91">
        <v>0</v>
      </c>
      <c r="M104" s="91">
        <v>0</v>
      </c>
      <c r="N104" s="91">
        <v>0</v>
      </c>
      <c r="O104" s="91">
        <v>0</v>
      </c>
      <c r="P104" s="91">
        <v>0</v>
      </c>
      <c r="Q104" s="129">
        <v>0</v>
      </c>
      <c r="R104" s="129">
        <v>0</v>
      </c>
      <c r="S104" s="90">
        <f t="shared" si="15"/>
        <v>0</v>
      </c>
    </row>
    <row r="105" spans="1:19" ht="33" customHeight="1">
      <c r="A105" s="198"/>
      <c r="B105" s="201"/>
      <c r="C105" s="88" t="s">
        <v>41</v>
      </c>
      <c r="D105" s="89"/>
      <c r="E105" s="92"/>
      <c r="F105" s="89"/>
      <c r="G105" s="89"/>
      <c r="H105" s="89"/>
      <c r="I105" s="90">
        <f t="shared" si="21"/>
        <v>0</v>
      </c>
      <c r="J105" s="91">
        <v>0</v>
      </c>
      <c r="K105" s="91">
        <v>0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129">
        <v>0</v>
      </c>
      <c r="R105" s="129">
        <v>0</v>
      </c>
      <c r="S105" s="90">
        <f t="shared" si="15"/>
        <v>0</v>
      </c>
    </row>
    <row r="106" spans="1:19" ht="30" customHeight="1">
      <c r="A106" s="198"/>
      <c r="B106" s="201"/>
      <c r="C106" s="88" t="s">
        <v>42</v>
      </c>
      <c r="D106" s="89"/>
      <c r="E106" s="92"/>
      <c r="F106" s="89"/>
      <c r="G106" s="89"/>
      <c r="H106" s="89"/>
      <c r="I106" s="90">
        <f t="shared" si="21"/>
        <v>0</v>
      </c>
      <c r="J106" s="91">
        <v>0</v>
      </c>
      <c r="K106" s="91">
        <v>0</v>
      </c>
      <c r="L106" s="91">
        <v>0</v>
      </c>
      <c r="M106" s="91">
        <v>0</v>
      </c>
      <c r="N106" s="91">
        <v>0</v>
      </c>
      <c r="O106" s="91">
        <v>0</v>
      </c>
      <c r="P106" s="91">
        <v>0</v>
      </c>
      <c r="Q106" s="129">
        <v>0</v>
      </c>
      <c r="R106" s="129">
        <v>0</v>
      </c>
      <c r="S106" s="90">
        <f t="shared" si="15"/>
        <v>0</v>
      </c>
    </row>
    <row r="107" spans="1:19" ht="43.9" customHeight="1">
      <c r="A107" s="198"/>
      <c r="B107" s="201"/>
      <c r="C107" s="88" t="s">
        <v>61</v>
      </c>
      <c r="D107" s="89"/>
      <c r="E107" s="92"/>
      <c r="F107" s="89"/>
      <c r="G107" s="89"/>
      <c r="H107" s="89"/>
      <c r="I107" s="90">
        <f t="shared" si="21"/>
        <v>4000</v>
      </c>
      <c r="J107" s="91">
        <v>0</v>
      </c>
      <c r="K107" s="91">
        <v>0</v>
      </c>
      <c r="L107" s="91">
        <v>0</v>
      </c>
      <c r="M107" s="91">
        <v>0</v>
      </c>
      <c r="N107" s="91">
        <v>0</v>
      </c>
      <c r="O107" s="91">
        <v>0</v>
      </c>
      <c r="P107" s="91">
        <v>4000</v>
      </c>
      <c r="Q107" s="90">
        <v>2400</v>
      </c>
      <c r="R107" s="90">
        <v>4400</v>
      </c>
      <c r="S107" s="90">
        <f t="shared" si="15"/>
        <v>0</v>
      </c>
    </row>
    <row r="108" spans="1:19" ht="33" customHeight="1">
      <c r="A108" s="199"/>
      <c r="B108" s="202"/>
      <c r="C108" s="88" t="s">
        <v>43</v>
      </c>
      <c r="D108" s="89"/>
      <c r="E108" s="92"/>
      <c r="F108" s="89"/>
      <c r="G108" s="89"/>
      <c r="H108" s="89"/>
      <c r="I108" s="90">
        <f t="shared" si="21"/>
        <v>0</v>
      </c>
      <c r="J108" s="91">
        <v>0</v>
      </c>
      <c r="K108" s="91">
        <v>0</v>
      </c>
      <c r="L108" s="91">
        <v>0</v>
      </c>
      <c r="M108" s="91">
        <v>0</v>
      </c>
      <c r="N108" s="91">
        <v>0</v>
      </c>
      <c r="O108" s="91">
        <v>0</v>
      </c>
      <c r="P108" s="91">
        <v>0</v>
      </c>
      <c r="Q108" s="90">
        <f t="shared" ref="Q104:Q109" si="31">Q109+Q110+Q111+Q115+Q114</f>
        <v>0</v>
      </c>
      <c r="R108" s="90">
        <f t="shared" si="14"/>
        <v>0</v>
      </c>
      <c r="S108" s="90">
        <f t="shared" si="15"/>
        <v>0</v>
      </c>
    </row>
    <row r="109" spans="1:19" ht="51.75" customHeight="1">
      <c r="A109" s="87" t="s">
        <v>58</v>
      </c>
      <c r="B109" s="78"/>
      <c r="C109" s="78" t="s">
        <v>42</v>
      </c>
      <c r="D109" s="72"/>
      <c r="E109" s="82"/>
      <c r="F109" s="72"/>
      <c r="G109" s="72"/>
      <c r="H109" s="72"/>
      <c r="I109" s="223">
        <f>SUM(J109:S109)</f>
        <v>5858.0473999999995</v>
      </c>
      <c r="J109" s="223">
        <v>0</v>
      </c>
      <c r="K109" s="224">
        <v>400</v>
      </c>
      <c r="L109" s="224">
        <v>908.8</v>
      </c>
      <c r="M109" s="224">
        <v>150</v>
      </c>
      <c r="N109" s="224">
        <v>449.24740000000003</v>
      </c>
      <c r="O109" s="224">
        <v>2750</v>
      </c>
      <c r="P109" s="224">
        <v>1200</v>
      </c>
      <c r="Q109" s="222">
        <f t="shared" si="31"/>
        <v>0</v>
      </c>
      <c r="R109" s="222">
        <f t="shared" ref="R109" si="32">R110+R111+R112+R116+R115</f>
        <v>0</v>
      </c>
      <c r="S109" s="222">
        <f t="shared" ref="S109" si="33">S110+S111+S112+S116+S115</f>
        <v>0</v>
      </c>
    </row>
  </sheetData>
  <mergeCells count="84">
    <mergeCell ref="A1:P1"/>
    <mergeCell ref="A3:P3"/>
    <mergeCell ref="A4:P4"/>
    <mergeCell ref="A31:A36"/>
    <mergeCell ref="B31:B36"/>
    <mergeCell ref="F6:F7"/>
    <mergeCell ref="D5:H5"/>
    <mergeCell ref="M2:S2"/>
    <mergeCell ref="C19:C22"/>
    <mergeCell ref="D19:D22"/>
    <mergeCell ref="E19:E22"/>
    <mergeCell ref="I12:I14"/>
    <mergeCell ref="I20:I21"/>
    <mergeCell ref="I22:I23"/>
    <mergeCell ref="A5:A7"/>
    <mergeCell ref="G11:G13"/>
    <mergeCell ref="A9:A15"/>
    <mergeCell ref="B9:B15"/>
    <mergeCell ref="C11:C13"/>
    <mergeCell ref="D11:D13"/>
    <mergeCell ref="E11:E13"/>
    <mergeCell ref="F11:F13"/>
    <mergeCell ref="B5:B7"/>
    <mergeCell ref="C5:C7"/>
    <mergeCell ref="D6:D7"/>
    <mergeCell ref="E6:E7"/>
    <mergeCell ref="A49:A54"/>
    <mergeCell ref="B49:B54"/>
    <mergeCell ref="A16:A24"/>
    <mergeCell ref="B16:B24"/>
    <mergeCell ref="A25:A30"/>
    <mergeCell ref="B25:B30"/>
    <mergeCell ref="A43:A48"/>
    <mergeCell ref="B43:B48"/>
    <mergeCell ref="A37:A42"/>
    <mergeCell ref="B37:B42"/>
    <mergeCell ref="N61:N63"/>
    <mergeCell ref="J67:J70"/>
    <mergeCell ref="K67:K70"/>
    <mergeCell ref="L67:L70"/>
    <mergeCell ref="M67:M70"/>
    <mergeCell ref="K61:K63"/>
    <mergeCell ref="L61:L63"/>
    <mergeCell ref="M61:M63"/>
    <mergeCell ref="A103:A108"/>
    <mergeCell ref="B103:B108"/>
    <mergeCell ref="A85:A90"/>
    <mergeCell ref="B85:B90"/>
    <mergeCell ref="A61:A72"/>
    <mergeCell ref="B61:B72"/>
    <mergeCell ref="A91:A96"/>
    <mergeCell ref="B91:B96"/>
    <mergeCell ref="A73:A78"/>
    <mergeCell ref="B73:B78"/>
    <mergeCell ref="A97:A102"/>
    <mergeCell ref="B97:B102"/>
    <mergeCell ref="A55:A60"/>
    <mergeCell ref="B55:B60"/>
    <mergeCell ref="A79:A84"/>
    <mergeCell ref="B79:B84"/>
    <mergeCell ref="F61:F64"/>
    <mergeCell ref="F67:F70"/>
    <mergeCell ref="C61:C64"/>
    <mergeCell ref="D61:D64"/>
    <mergeCell ref="E61:E64"/>
    <mergeCell ref="C67:C70"/>
    <mergeCell ref="D67:D70"/>
    <mergeCell ref="E67:E70"/>
    <mergeCell ref="G61:G64"/>
    <mergeCell ref="G67:G70"/>
    <mergeCell ref="I5:S6"/>
    <mergeCell ref="F19:F22"/>
    <mergeCell ref="G19:G22"/>
    <mergeCell ref="J19:J22"/>
    <mergeCell ref="K20:K21"/>
    <mergeCell ref="K22:K23"/>
    <mergeCell ref="G6:G7"/>
    <mergeCell ref="H6:H7"/>
    <mergeCell ref="J11:J13"/>
    <mergeCell ref="K11:K13"/>
    <mergeCell ref="L11:L13"/>
    <mergeCell ref="M11:M13"/>
    <mergeCell ref="N11:N13"/>
    <mergeCell ref="J61:J63"/>
  </mergeCells>
  <pageMargins left="0.7" right="0.7" top="0.40733333333333333" bottom="0.75" header="0.3" footer="0.3"/>
  <pageSetup paperSize="9" scale="45" fitToHeight="0" orientation="landscape" r:id="rId1"/>
  <rowBreaks count="2" manualBreakCount="2">
    <brk id="24" max="16" man="1"/>
    <brk id="4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  <vt:lpstr>Цел.показатели!Область_печати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2023-11-08T12:17:05Z</dcterms:modified>
</cp:coreProperties>
</file>