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45621"/>
</workbook>
</file>

<file path=xl/calcChain.xml><?xml version="1.0" encoding="utf-8"?>
<calcChain xmlns="http://schemas.openxmlformats.org/spreadsheetml/2006/main">
  <c r="E14" i="1" l="1"/>
  <c r="J14" i="1"/>
  <c r="E24" i="1"/>
  <c r="D25" i="1"/>
  <c r="E25" i="1"/>
  <c r="F25" i="1"/>
  <c r="F14" i="1" s="1"/>
  <c r="H25" i="1"/>
  <c r="H14" i="1" s="1"/>
  <c r="I25" i="1"/>
  <c r="I14" i="1" s="1"/>
  <c r="J25" i="1"/>
  <c r="G434" i="1"/>
  <c r="G427" i="1" s="1"/>
  <c r="G458" i="1"/>
  <c r="G435" i="1"/>
  <c r="G428" i="1"/>
  <c r="G460" i="1"/>
  <c r="G430" i="1"/>
  <c r="G436" i="1"/>
  <c r="G459" i="1"/>
  <c r="G429" i="1"/>
  <c r="G439" i="1"/>
  <c r="G445" i="1"/>
  <c r="G451" i="1"/>
  <c r="G450" i="1"/>
  <c r="D176" i="1"/>
  <c r="D390" i="1"/>
  <c r="D78" i="1"/>
  <c r="D52" i="1"/>
  <c r="D262" i="1"/>
  <c r="D436" i="1"/>
  <c r="D429" i="1" s="1"/>
  <c r="D407" i="1" s="1"/>
  <c r="E184" i="1"/>
  <c r="E390" i="1"/>
  <c r="E78" i="1"/>
  <c r="E52" i="1"/>
  <c r="E262" i="1"/>
  <c r="E436" i="1"/>
  <c r="E429" i="1"/>
  <c r="F184" i="1"/>
  <c r="F176" i="1" s="1"/>
  <c r="F390" i="1"/>
  <c r="F52" i="1"/>
  <c r="F262" i="1"/>
  <c r="F436" i="1"/>
  <c r="F429" i="1"/>
  <c r="G185" i="1"/>
  <c r="G184" i="1" s="1"/>
  <c r="G176" i="1" s="1"/>
  <c r="G390" i="1"/>
  <c r="G52" i="1"/>
  <c r="G262" i="1"/>
  <c r="H185" i="1"/>
  <c r="H189" i="1"/>
  <c r="H180" i="1"/>
  <c r="I180" i="1" s="1"/>
  <c r="J180" i="1" s="1"/>
  <c r="H390" i="1"/>
  <c r="H52" i="1"/>
  <c r="H262" i="1"/>
  <c r="H436" i="1"/>
  <c r="H429" i="1" s="1"/>
  <c r="I189" i="1"/>
  <c r="I390" i="1"/>
  <c r="I52" i="1"/>
  <c r="I262" i="1"/>
  <c r="I436" i="1"/>
  <c r="I429" i="1"/>
  <c r="J189" i="1"/>
  <c r="J390" i="1"/>
  <c r="J52" i="1"/>
  <c r="C52" i="1" s="1"/>
  <c r="J262" i="1"/>
  <c r="J436" i="1"/>
  <c r="J429" i="1"/>
  <c r="G62" i="1"/>
  <c r="G77" i="1"/>
  <c r="G51" i="1" s="1"/>
  <c r="G192" i="1"/>
  <c r="G175" i="1" s="1"/>
  <c r="G210" i="1"/>
  <c r="G239" i="1"/>
  <c r="G308" i="1"/>
  <c r="G296" i="1" s="1"/>
  <c r="G323" i="1"/>
  <c r="G365" i="1"/>
  <c r="G391" i="1"/>
  <c r="G261" i="1"/>
  <c r="G344" i="1"/>
  <c r="G164" i="1"/>
  <c r="G130" i="1" s="1"/>
  <c r="G134" i="1"/>
  <c r="G222" i="1"/>
  <c r="D164" i="1"/>
  <c r="D134" i="1"/>
  <c r="D130" i="1" s="1"/>
  <c r="D222" i="1"/>
  <c r="D44" i="1"/>
  <c r="D37" i="1"/>
  <c r="D36" i="1"/>
  <c r="D163" i="1"/>
  <c r="D133" i="1"/>
  <c r="D129" i="1"/>
  <c r="D221" i="1"/>
  <c r="D378" i="1"/>
  <c r="D375" i="1" s="1"/>
  <c r="D19" i="1"/>
  <c r="D62" i="1"/>
  <c r="D77" i="1"/>
  <c r="D51" i="1" s="1"/>
  <c r="D175" i="1"/>
  <c r="D210" i="1"/>
  <c r="D239" i="1"/>
  <c r="D308" i="1"/>
  <c r="D296" i="1" s="1"/>
  <c r="D323" i="1"/>
  <c r="D365" i="1"/>
  <c r="D391" i="1"/>
  <c r="D261" i="1"/>
  <c r="D344" i="1"/>
  <c r="D223" i="1"/>
  <c r="D21" i="1"/>
  <c r="D16" i="1" s="1"/>
  <c r="E261" i="1"/>
  <c r="E248" i="1"/>
  <c r="E249" i="1"/>
  <c r="E247" i="1"/>
  <c r="F261" i="1"/>
  <c r="F248" i="1"/>
  <c r="F249" i="1"/>
  <c r="F247" i="1"/>
  <c r="G248" i="1"/>
  <c r="G249" i="1"/>
  <c r="G247" i="1"/>
  <c r="H261" i="1"/>
  <c r="H249" i="1"/>
  <c r="I269" i="1"/>
  <c r="I272" i="1"/>
  <c r="I275" i="1"/>
  <c r="I278" i="1"/>
  <c r="J278" i="1" s="1"/>
  <c r="I281" i="1"/>
  <c r="I265" i="1"/>
  <c r="I249" i="1"/>
  <c r="J272" i="1"/>
  <c r="J275" i="1"/>
  <c r="C275" i="1" s="1"/>
  <c r="J265" i="1"/>
  <c r="C265" i="1" s="1"/>
  <c r="J249" i="1"/>
  <c r="E260" i="1"/>
  <c r="F260" i="1"/>
  <c r="G260" i="1"/>
  <c r="D264" i="1"/>
  <c r="E264" i="1"/>
  <c r="F264" i="1"/>
  <c r="G264" i="1"/>
  <c r="H264" i="1"/>
  <c r="I264" i="1"/>
  <c r="J264" i="1"/>
  <c r="C266" i="1"/>
  <c r="H168" i="1"/>
  <c r="I168" i="1"/>
  <c r="C167" i="1"/>
  <c r="H166" i="1"/>
  <c r="G166" i="1"/>
  <c r="F166" i="1"/>
  <c r="E166" i="1"/>
  <c r="D166" i="1"/>
  <c r="E164" i="1"/>
  <c r="E130" i="1" s="1"/>
  <c r="F164" i="1"/>
  <c r="H172" i="1"/>
  <c r="H164" i="1"/>
  <c r="H130" i="1" s="1"/>
  <c r="I172" i="1"/>
  <c r="D126" i="1"/>
  <c r="E175" i="1"/>
  <c r="F175" i="1"/>
  <c r="F163" i="1"/>
  <c r="F137" i="1"/>
  <c r="F134" i="1"/>
  <c r="F130" i="1" s="1"/>
  <c r="D125" i="1"/>
  <c r="E163" i="1"/>
  <c r="E133" i="1"/>
  <c r="E129" i="1"/>
  <c r="E134" i="1"/>
  <c r="G137" i="1"/>
  <c r="G133" i="1"/>
  <c r="G129" i="1" s="1"/>
  <c r="G125" i="1" s="1"/>
  <c r="G163" i="1"/>
  <c r="H138" i="1"/>
  <c r="H153" i="1"/>
  <c r="I153" i="1" s="1"/>
  <c r="J153" i="1" s="1"/>
  <c r="H160" i="1"/>
  <c r="H134" i="1"/>
  <c r="H163" i="1"/>
  <c r="H149" i="1"/>
  <c r="H152" i="1"/>
  <c r="H192" i="1"/>
  <c r="H175" i="1" s="1"/>
  <c r="I138" i="1"/>
  <c r="I160" i="1"/>
  <c r="I171" i="1"/>
  <c r="I163" i="1"/>
  <c r="I137" i="1"/>
  <c r="J137" i="1" s="1"/>
  <c r="I152" i="1"/>
  <c r="I156" i="1"/>
  <c r="I183" i="1"/>
  <c r="I188" i="1"/>
  <c r="I192" i="1"/>
  <c r="I195" i="1"/>
  <c r="J160" i="1"/>
  <c r="J171" i="1"/>
  <c r="J163" i="1"/>
  <c r="J129" i="1" s="1"/>
  <c r="J195" i="1"/>
  <c r="G461" i="1"/>
  <c r="C461" i="1" s="1"/>
  <c r="G411" i="1"/>
  <c r="G413" i="1"/>
  <c r="G407" i="1"/>
  <c r="G412" i="1"/>
  <c r="J36" i="1"/>
  <c r="H77" i="1"/>
  <c r="I118" i="1"/>
  <c r="H117" i="1"/>
  <c r="G117" i="1"/>
  <c r="F117" i="1"/>
  <c r="E117" i="1"/>
  <c r="D117" i="1"/>
  <c r="G268" i="1"/>
  <c r="I55" i="1"/>
  <c r="J55" i="1"/>
  <c r="J54" i="1"/>
  <c r="H461" i="1"/>
  <c r="J461" i="1"/>
  <c r="I461" i="1"/>
  <c r="F461" i="1"/>
  <c r="E461" i="1"/>
  <c r="D461" i="1"/>
  <c r="D433" i="1"/>
  <c r="E433" i="1"/>
  <c r="E426" i="1" s="1"/>
  <c r="F433" i="1"/>
  <c r="F411" i="1" s="1"/>
  <c r="H433" i="1"/>
  <c r="I433" i="1"/>
  <c r="J433" i="1"/>
  <c r="D438" i="1"/>
  <c r="E438" i="1"/>
  <c r="F438" i="1"/>
  <c r="H438" i="1"/>
  <c r="I438" i="1"/>
  <c r="J438" i="1"/>
  <c r="D444" i="1"/>
  <c r="E444" i="1"/>
  <c r="F444" i="1"/>
  <c r="H444" i="1"/>
  <c r="I444" i="1"/>
  <c r="J444" i="1"/>
  <c r="G444" i="1"/>
  <c r="E450" i="1"/>
  <c r="F450" i="1"/>
  <c r="H450" i="1"/>
  <c r="I450" i="1"/>
  <c r="J450" i="1"/>
  <c r="D244" i="1"/>
  <c r="D411" i="1"/>
  <c r="D422" i="1"/>
  <c r="D412" i="1"/>
  <c r="E411" i="1"/>
  <c r="F422" i="1"/>
  <c r="F412" i="1" s="1"/>
  <c r="F407" i="1" s="1"/>
  <c r="H411" i="1"/>
  <c r="H404" i="1" s="1"/>
  <c r="H426" i="1"/>
  <c r="I411" i="1"/>
  <c r="I422" i="1"/>
  <c r="I412" i="1"/>
  <c r="I407" i="1" s="1"/>
  <c r="J411" i="1"/>
  <c r="J410" i="1" s="1"/>
  <c r="J426" i="1"/>
  <c r="J404" i="1"/>
  <c r="C464" i="1"/>
  <c r="C463" i="1"/>
  <c r="C462" i="1"/>
  <c r="C442" i="1"/>
  <c r="C454" i="1"/>
  <c r="C451" i="1"/>
  <c r="C445" i="1"/>
  <c r="C448" i="1"/>
  <c r="C449" i="1"/>
  <c r="G43" i="1"/>
  <c r="G36" i="1"/>
  <c r="G32" i="1" s="1"/>
  <c r="G221" i="1"/>
  <c r="G378" i="1"/>
  <c r="G375" i="1"/>
  <c r="G44" i="1"/>
  <c r="G37" i="1" s="1"/>
  <c r="C459" i="1"/>
  <c r="J457" i="1"/>
  <c r="I457" i="1"/>
  <c r="H457" i="1"/>
  <c r="F457" i="1"/>
  <c r="E457" i="1"/>
  <c r="D457" i="1"/>
  <c r="J421" i="1"/>
  <c r="H421" i="1"/>
  <c r="E421" i="1"/>
  <c r="I410" i="1"/>
  <c r="H410" i="1"/>
  <c r="G410" i="1"/>
  <c r="E36" i="1"/>
  <c r="E221" i="1"/>
  <c r="E378" i="1"/>
  <c r="E375" i="1" s="1"/>
  <c r="E391" i="1"/>
  <c r="E372" i="1"/>
  <c r="E62" i="1"/>
  <c r="E77" i="1"/>
  <c r="E51" i="1" s="1"/>
  <c r="E210" i="1"/>
  <c r="E239" i="1"/>
  <c r="E308" i="1"/>
  <c r="E323" i="1"/>
  <c r="E296" i="1"/>
  <c r="E365" i="1"/>
  <c r="E344" i="1"/>
  <c r="E216" i="1"/>
  <c r="F36" i="1"/>
  <c r="F221" i="1"/>
  <c r="F378" i="1"/>
  <c r="F375" i="1"/>
  <c r="F62" i="1"/>
  <c r="F77" i="1"/>
  <c r="F51" i="1" s="1"/>
  <c r="F210" i="1"/>
  <c r="F239" i="1"/>
  <c r="F308" i="1"/>
  <c r="F323" i="1"/>
  <c r="F296" i="1"/>
  <c r="F365" i="1"/>
  <c r="F391" i="1"/>
  <c r="H36" i="1"/>
  <c r="H221" i="1"/>
  <c r="H378" i="1"/>
  <c r="H377" i="1"/>
  <c r="H387" i="1"/>
  <c r="H375" i="1"/>
  <c r="H62" i="1"/>
  <c r="H51" i="1"/>
  <c r="H210" i="1"/>
  <c r="H239" i="1"/>
  <c r="H308" i="1"/>
  <c r="H323" i="1"/>
  <c r="H296" i="1" s="1"/>
  <c r="H365" i="1"/>
  <c r="H353" i="1" s="1"/>
  <c r="H391" i="1"/>
  <c r="H347" i="1"/>
  <c r="H350" i="1"/>
  <c r="I36" i="1"/>
  <c r="I35" i="1" s="1"/>
  <c r="I221" i="1"/>
  <c r="I381" i="1"/>
  <c r="I387" i="1" s="1"/>
  <c r="I384" i="1"/>
  <c r="I378" i="1"/>
  <c r="I62" i="1"/>
  <c r="I74" i="1"/>
  <c r="I97" i="1"/>
  <c r="I112" i="1"/>
  <c r="I100" i="1"/>
  <c r="I109" i="1"/>
  <c r="J109" i="1"/>
  <c r="I87" i="1"/>
  <c r="I115" i="1"/>
  <c r="J115" i="1" s="1"/>
  <c r="I121" i="1"/>
  <c r="J121" i="1" s="1"/>
  <c r="I213" i="1"/>
  <c r="I210" i="1"/>
  <c r="I239" i="1"/>
  <c r="I216" i="1"/>
  <c r="I311" i="1"/>
  <c r="I314" i="1"/>
  <c r="I317" i="1"/>
  <c r="I320" i="1"/>
  <c r="I326" i="1"/>
  <c r="I329" i="1"/>
  <c r="I323" i="1" s="1"/>
  <c r="I368" i="1"/>
  <c r="I397" i="1"/>
  <c r="I347" i="1"/>
  <c r="J221" i="1"/>
  <c r="J384" i="1"/>
  <c r="J62" i="1"/>
  <c r="J97" i="1"/>
  <c r="J87" i="1"/>
  <c r="J213" i="1"/>
  <c r="J239" i="1"/>
  <c r="J311" i="1"/>
  <c r="J317" i="1"/>
  <c r="J326" i="1"/>
  <c r="J323" i="1" s="1"/>
  <c r="C323" i="1" s="1"/>
  <c r="C322" i="1" s="1"/>
  <c r="J329" i="1"/>
  <c r="J394" i="1"/>
  <c r="J347" i="1"/>
  <c r="D50" i="1"/>
  <c r="E222" i="1"/>
  <c r="E44" i="1"/>
  <c r="E37" i="1" s="1"/>
  <c r="F222" i="1"/>
  <c r="H222" i="1"/>
  <c r="I222" i="1"/>
  <c r="J222" i="1"/>
  <c r="E223" i="1"/>
  <c r="F223" i="1"/>
  <c r="F21" i="1"/>
  <c r="G223" i="1"/>
  <c r="G21" i="1" s="1"/>
  <c r="H223" i="1"/>
  <c r="I223" i="1"/>
  <c r="I21" i="1" s="1"/>
  <c r="J223" i="1"/>
  <c r="J21" i="1" s="1"/>
  <c r="H32" i="1"/>
  <c r="H44" i="1"/>
  <c r="H37" i="1" s="1"/>
  <c r="D33" i="1"/>
  <c r="F44" i="1"/>
  <c r="F37" i="1"/>
  <c r="F33" i="1" s="1"/>
  <c r="G33" i="1"/>
  <c r="I44" i="1"/>
  <c r="I37" i="1"/>
  <c r="I33" i="1" s="1"/>
  <c r="J44" i="1"/>
  <c r="D35" i="1"/>
  <c r="F35" i="1"/>
  <c r="H35" i="1"/>
  <c r="J35" i="1"/>
  <c r="C36" i="1"/>
  <c r="D43" i="1"/>
  <c r="E43" i="1"/>
  <c r="E42" i="1"/>
  <c r="F43" i="1"/>
  <c r="F42" i="1"/>
  <c r="G42" i="1"/>
  <c r="H43" i="1"/>
  <c r="I43" i="1"/>
  <c r="D46" i="1"/>
  <c r="C46" i="1" s="1"/>
  <c r="E46" i="1"/>
  <c r="F46" i="1"/>
  <c r="G46" i="1"/>
  <c r="H46" i="1"/>
  <c r="I46" i="1"/>
  <c r="J46" i="1"/>
  <c r="C47" i="1"/>
  <c r="C48" i="1"/>
  <c r="E50" i="1"/>
  <c r="H50" i="1"/>
  <c r="D54" i="1"/>
  <c r="C54" i="1" s="1"/>
  <c r="E54" i="1"/>
  <c r="F54" i="1"/>
  <c r="G54" i="1"/>
  <c r="H54" i="1"/>
  <c r="I54" i="1"/>
  <c r="C56" i="1"/>
  <c r="D58" i="1"/>
  <c r="E58" i="1"/>
  <c r="F58" i="1"/>
  <c r="G58" i="1"/>
  <c r="H59" i="1"/>
  <c r="H58" i="1"/>
  <c r="D61" i="1"/>
  <c r="E61" i="1"/>
  <c r="F61" i="1"/>
  <c r="G61" i="1"/>
  <c r="H61" i="1"/>
  <c r="I61" i="1"/>
  <c r="D64" i="1"/>
  <c r="E64" i="1"/>
  <c r="F64" i="1"/>
  <c r="G64" i="1"/>
  <c r="H64" i="1"/>
  <c r="I64" i="1"/>
  <c r="J64" i="1"/>
  <c r="C65" i="1"/>
  <c r="D67" i="1"/>
  <c r="C67" i="1" s="1"/>
  <c r="E67" i="1"/>
  <c r="F67" i="1"/>
  <c r="G67" i="1"/>
  <c r="H67" i="1"/>
  <c r="I67" i="1"/>
  <c r="J67" i="1"/>
  <c r="C68" i="1"/>
  <c r="D70" i="1"/>
  <c r="E70" i="1"/>
  <c r="F70" i="1"/>
  <c r="G70" i="1"/>
  <c r="H70" i="1"/>
  <c r="I70" i="1"/>
  <c r="J70" i="1"/>
  <c r="C71" i="1"/>
  <c r="D73" i="1"/>
  <c r="E73" i="1"/>
  <c r="F73" i="1"/>
  <c r="G73" i="1"/>
  <c r="H73" i="1"/>
  <c r="I73" i="1"/>
  <c r="D76" i="1"/>
  <c r="E76" i="1"/>
  <c r="F78" i="1"/>
  <c r="G78" i="1"/>
  <c r="H78" i="1"/>
  <c r="H76" i="1"/>
  <c r="I78" i="1"/>
  <c r="J78" i="1"/>
  <c r="C81" i="1"/>
  <c r="C80" i="1"/>
  <c r="D80" i="1"/>
  <c r="E80" i="1"/>
  <c r="F80" i="1"/>
  <c r="G80" i="1"/>
  <c r="H80" i="1"/>
  <c r="I80" i="1"/>
  <c r="J80" i="1"/>
  <c r="C84" i="1"/>
  <c r="C83" i="1" s="1"/>
  <c r="D83" i="1"/>
  <c r="E83" i="1"/>
  <c r="F83" i="1"/>
  <c r="G83" i="1"/>
  <c r="H83" i="1"/>
  <c r="I83" i="1"/>
  <c r="J83" i="1"/>
  <c r="D86" i="1"/>
  <c r="E86" i="1"/>
  <c r="F86" i="1"/>
  <c r="G86" i="1"/>
  <c r="C86" i="1" s="1"/>
  <c r="H86" i="1"/>
  <c r="I86" i="1"/>
  <c r="J86" i="1"/>
  <c r="C87" i="1"/>
  <c r="C88" i="1"/>
  <c r="C91" i="1"/>
  <c r="C90" i="1"/>
  <c r="D90" i="1"/>
  <c r="E90" i="1"/>
  <c r="F90" i="1"/>
  <c r="G90" i="1"/>
  <c r="H90" i="1"/>
  <c r="I90" i="1"/>
  <c r="J90" i="1"/>
  <c r="C94" i="1"/>
  <c r="C93" i="1"/>
  <c r="D93" i="1"/>
  <c r="E93" i="1"/>
  <c r="F93" i="1"/>
  <c r="G93" i="1"/>
  <c r="H93" i="1"/>
  <c r="I93" i="1"/>
  <c r="J93" i="1"/>
  <c r="C97" i="1"/>
  <c r="C96" i="1" s="1"/>
  <c r="D96" i="1"/>
  <c r="E96" i="1"/>
  <c r="F96" i="1"/>
  <c r="G96" i="1"/>
  <c r="H96" i="1"/>
  <c r="I96" i="1"/>
  <c r="J96" i="1"/>
  <c r="D99" i="1"/>
  <c r="E99" i="1"/>
  <c r="F99" i="1"/>
  <c r="G99" i="1"/>
  <c r="H99" i="1"/>
  <c r="C103" i="1"/>
  <c r="C102" i="1"/>
  <c r="D102" i="1"/>
  <c r="E102" i="1"/>
  <c r="F102" i="1"/>
  <c r="G102" i="1"/>
  <c r="H102" i="1"/>
  <c r="I102" i="1"/>
  <c r="J102" i="1"/>
  <c r="C106" i="1"/>
  <c r="C105" i="1"/>
  <c r="D105" i="1"/>
  <c r="E105" i="1"/>
  <c r="F105" i="1"/>
  <c r="G105" i="1"/>
  <c r="H105" i="1"/>
  <c r="I105" i="1"/>
  <c r="J105" i="1"/>
  <c r="C109" i="1"/>
  <c r="C108" i="1" s="1"/>
  <c r="D108" i="1"/>
  <c r="E108" i="1"/>
  <c r="F108" i="1"/>
  <c r="G108" i="1"/>
  <c r="H108" i="1"/>
  <c r="I108" i="1"/>
  <c r="J108" i="1"/>
  <c r="D111" i="1"/>
  <c r="E111" i="1"/>
  <c r="F111" i="1"/>
  <c r="G111" i="1"/>
  <c r="H111" i="1"/>
  <c r="I111" i="1"/>
  <c r="C115" i="1"/>
  <c r="C114" i="1" s="1"/>
  <c r="D114" i="1"/>
  <c r="E114" i="1"/>
  <c r="F114" i="1"/>
  <c r="G114" i="1"/>
  <c r="H114" i="1"/>
  <c r="I114" i="1"/>
  <c r="J114" i="1"/>
  <c r="D120" i="1"/>
  <c r="E120" i="1"/>
  <c r="F120" i="1"/>
  <c r="G120" i="1"/>
  <c r="H120" i="1"/>
  <c r="I120" i="1"/>
  <c r="C122" i="1"/>
  <c r="D128" i="1"/>
  <c r="D132" i="1"/>
  <c r="E132" i="1"/>
  <c r="G132" i="1"/>
  <c r="D136" i="1"/>
  <c r="E136" i="1"/>
  <c r="G136" i="1"/>
  <c r="H136" i="1"/>
  <c r="I141" i="1"/>
  <c r="D140" i="1"/>
  <c r="E140" i="1"/>
  <c r="F140" i="1"/>
  <c r="G140" i="1"/>
  <c r="H140" i="1"/>
  <c r="C142" i="1"/>
  <c r="I145" i="1"/>
  <c r="D144" i="1"/>
  <c r="E144" i="1"/>
  <c r="F144" i="1"/>
  <c r="G144" i="1"/>
  <c r="H144" i="1"/>
  <c r="C146" i="1"/>
  <c r="D148" i="1"/>
  <c r="E148" i="1"/>
  <c r="F148" i="1"/>
  <c r="G148" i="1"/>
  <c r="H148" i="1"/>
  <c r="J152" i="1"/>
  <c r="C153" i="1"/>
  <c r="D151" i="1"/>
  <c r="E151" i="1"/>
  <c r="F151" i="1"/>
  <c r="G151" i="1"/>
  <c r="H151" i="1"/>
  <c r="J151" i="1"/>
  <c r="D155" i="1"/>
  <c r="E155" i="1"/>
  <c r="F155" i="1"/>
  <c r="G155" i="1"/>
  <c r="H155" i="1"/>
  <c r="I155" i="1"/>
  <c r="J156" i="1"/>
  <c r="J155" i="1"/>
  <c r="C156" i="1"/>
  <c r="J159" i="1"/>
  <c r="C160" i="1"/>
  <c r="D158" i="1"/>
  <c r="E158" i="1"/>
  <c r="F158" i="1"/>
  <c r="G158" i="1"/>
  <c r="H158" i="1"/>
  <c r="I158" i="1"/>
  <c r="D162" i="1"/>
  <c r="E162" i="1"/>
  <c r="F162" i="1"/>
  <c r="G162" i="1"/>
  <c r="C179" i="1"/>
  <c r="D178" i="1"/>
  <c r="E178" i="1"/>
  <c r="F178" i="1"/>
  <c r="G178" i="1"/>
  <c r="D170" i="1"/>
  <c r="E170" i="1"/>
  <c r="F170" i="1"/>
  <c r="G170" i="1"/>
  <c r="H170" i="1"/>
  <c r="I170" i="1"/>
  <c r="D174" i="1"/>
  <c r="F174" i="1"/>
  <c r="D182" i="1"/>
  <c r="F182" i="1"/>
  <c r="G182" i="1"/>
  <c r="C183" i="1"/>
  <c r="C189" i="1"/>
  <c r="D187" i="1"/>
  <c r="E187" i="1"/>
  <c r="F187" i="1"/>
  <c r="G187" i="1"/>
  <c r="H187" i="1"/>
  <c r="J187" i="1"/>
  <c r="D191" i="1"/>
  <c r="E191" i="1"/>
  <c r="F191" i="1"/>
  <c r="G191" i="1"/>
  <c r="H191" i="1"/>
  <c r="I191" i="1"/>
  <c r="D194" i="1"/>
  <c r="E194" i="1"/>
  <c r="F194" i="1"/>
  <c r="C194" i="1" s="1"/>
  <c r="G194" i="1"/>
  <c r="H194" i="1"/>
  <c r="J194" i="1"/>
  <c r="C195" i="1"/>
  <c r="D198" i="1"/>
  <c r="F198" i="1"/>
  <c r="F197" i="1" s="1"/>
  <c r="G198" i="1"/>
  <c r="G197" i="1"/>
  <c r="H198" i="1"/>
  <c r="I198" i="1"/>
  <c r="I197" i="1" s="1"/>
  <c r="D197" i="1"/>
  <c r="H197" i="1"/>
  <c r="C203" i="1"/>
  <c r="D203" i="1"/>
  <c r="E203" i="1"/>
  <c r="F203" i="1"/>
  <c r="G203" i="1"/>
  <c r="H203" i="1"/>
  <c r="I203" i="1"/>
  <c r="J203" i="1"/>
  <c r="C206" i="1"/>
  <c r="D209" i="1"/>
  <c r="F209" i="1"/>
  <c r="G209" i="1"/>
  <c r="H209" i="1"/>
  <c r="I209" i="1"/>
  <c r="D212" i="1"/>
  <c r="E212" i="1"/>
  <c r="F212" i="1"/>
  <c r="G212" i="1"/>
  <c r="H212" i="1"/>
  <c r="I212" i="1"/>
  <c r="D216" i="1"/>
  <c r="F216" i="1"/>
  <c r="F217" i="1"/>
  <c r="F218" i="1"/>
  <c r="G216" i="1"/>
  <c r="G215" i="1" s="1"/>
  <c r="H216" i="1"/>
  <c r="H217" i="1"/>
  <c r="J216" i="1"/>
  <c r="J215" i="1" s="1"/>
  <c r="D217" i="1"/>
  <c r="G217" i="1"/>
  <c r="J217" i="1"/>
  <c r="D218" i="1"/>
  <c r="D215" i="1" s="1"/>
  <c r="G218" i="1"/>
  <c r="I218" i="1"/>
  <c r="J218" i="1"/>
  <c r="C221" i="1"/>
  <c r="D220" i="1"/>
  <c r="F220" i="1"/>
  <c r="G220" i="1"/>
  <c r="J220" i="1"/>
  <c r="C225" i="1"/>
  <c r="D225" i="1"/>
  <c r="E225" i="1"/>
  <c r="F225" i="1"/>
  <c r="G225" i="1"/>
  <c r="H225" i="1"/>
  <c r="I225" i="1"/>
  <c r="J225" i="1"/>
  <c r="D229" i="1"/>
  <c r="D230" i="1"/>
  <c r="D231" i="1"/>
  <c r="D228" i="1"/>
  <c r="E229" i="1"/>
  <c r="E230" i="1"/>
  <c r="E231" i="1"/>
  <c r="E228" i="1"/>
  <c r="F229" i="1"/>
  <c r="F230" i="1"/>
  <c r="F231" i="1"/>
  <c r="F228" i="1"/>
  <c r="G229" i="1"/>
  <c r="G230" i="1"/>
  <c r="G231" i="1"/>
  <c r="G228" i="1"/>
  <c r="H229" i="1"/>
  <c r="H230" i="1"/>
  <c r="H231" i="1"/>
  <c r="H228" i="1"/>
  <c r="I229" i="1"/>
  <c r="I230" i="1"/>
  <c r="I231" i="1"/>
  <c r="I228" i="1"/>
  <c r="J229" i="1"/>
  <c r="J230" i="1"/>
  <c r="J231" i="1"/>
  <c r="J228" i="1"/>
  <c r="C229" i="1"/>
  <c r="C231" i="1"/>
  <c r="D233" i="1"/>
  <c r="E233" i="1"/>
  <c r="F233" i="1"/>
  <c r="G233" i="1"/>
  <c r="H233" i="1"/>
  <c r="I233" i="1"/>
  <c r="J233" i="1"/>
  <c r="C234" i="1"/>
  <c r="C235" i="1"/>
  <c r="C236" i="1"/>
  <c r="D238" i="1"/>
  <c r="F238" i="1"/>
  <c r="G238" i="1"/>
  <c r="H238" i="1"/>
  <c r="J238" i="1"/>
  <c r="C242" i="1"/>
  <c r="C239" i="1" s="1"/>
  <c r="C245" i="1"/>
  <c r="D241" i="1"/>
  <c r="C241" i="1" s="1"/>
  <c r="E241" i="1"/>
  <c r="F241" i="1"/>
  <c r="G241" i="1"/>
  <c r="H241" i="1"/>
  <c r="I241" i="1"/>
  <c r="J241" i="1"/>
  <c r="E244" i="1"/>
  <c r="F244" i="1"/>
  <c r="G244" i="1"/>
  <c r="C244" i="1" s="1"/>
  <c r="H244" i="1"/>
  <c r="I244" i="1"/>
  <c r="J244" i="1"/>
  <c r="C251" i="1"/>
  <c r="D251" i="1"/>
  <c r="E251" i="1"/>
  <c r="F251" i="1"/>
  <c r="G251" i="1"/>
  <c r="H251" i="1"/>
  <c r="I251" i="1"/>
  <c r="J251" i="1"/>
  <c r="C255" i="1"/>
  <c r="C254" i="1" s="1"/>
  <c r="D254" i="1"/>
  <c r="E254" i="1"/>
  <c r="F254" i="1"/>
  <c r="G254" i="1"/>
  <c r="H254" i="1"/>
  <c r="I254" i="1"/>
  <c r="J254" i="1"/>
  <c r="C258" i="1"/>
  <c r="D268" i="1"/>
  <c r="E268" i="1"/>
  <c r="F268" i="1"/>
  <c r="H268" i="1"/>
  <c r="D271" i="1"/>
  <c r="E271" i="1"/>
  <c r="F271" i="1"/>
  <c r="G271" i="1"/>
  <c r="H271" i="1"/>
  <c r="I271" i="1"/>
  <c r="D274" i="1"/>
  <c r="E274" i="1"/>
  <c r="F274" i="1"/>
  <c r="G274" i="1"/>
  <c r="H274" i="1"/>
  <c r="C278" i="1"/>
  <c r="C277" i="1" s="1"/>
  <c r="D277" i="1"/>
  <c r="E277" i="1"/>
  <c r="F277" i="1"/>
  <c r="G277" i="1"/>
  <c r="H277" i="1"/>
  <c r="I277" i="1"/>
  <c r="J277" i="1"/>
  <c r="D280" i="1"/>
  <c r="E280" i="1"/>
  <c r="F280" i="1"/>
  <c r="G280" i="1"/>
  <c r="H280" i="1"/>
  <c r="D284" i="1"/>
  <c r="D283" i="1" s="1"/>
  <c r="F284" i="1"/>
  <c r="G284" i="1"/>
  <c r="G283" i="1" s="1"/>
  <c r="H284" i="1"/>
  <c r="H283" i="1" s="1"/>
  <c r="F283" i="1"/>
  <c r="C289" i="1"/>
  <c r="D289" i="1"/>
  <c r="E289" i="1"/>
  <c r="F289" i="1"/>
  <c r="G289" i="1"/>
  <c r="H289" i="1"/>
  <c r="I289" i="1"/>
  <c r="J289" i="1"/>
  <c r="D295" i="1"/>
  <c r="F295" i="1"/>
  <c r="G295" i="1"/>
  <c r="H295" i="1"/>
  <c r="D298" i="1"/>
  <c r="E298" i="1"/>
  <c r="F298" i="1"/>
  <c r="G298" i="1"/>
  <c r="C298" i="1" s="1"/>
  <c r="H298" i="1"/>
  <c r="I298" i="1"/>
  <c r="J298" i="1"/>
  <c r="C299" i="1"/>
  <c r="D301" i="1"/>
  <c r="E301" i="1"/>
  <c r="F301" i="1"/>
  <c r="G301" i="1"/>
  <c r="H301" i="1"/>
  <c r="I301" i="1"/>
  <c r="J301" i="1"/>
  <c r="C301" i="1"/>
  <c r="C302" i="1"/>
  <c r="D304" i="1"/>
  <c r="E304" i="1"/>
  <c r="F304" i="1"/>
  <c r="G304" i="1"/>
  <c r="H304" i="1"/>
  <c r="I304" i="1"/>
  <c r="J304" i="1"/>
  <c r="C305" i="1"/>
  <c r="D307" i="1"/>
  <c r="E307" i="1"/>
  <c r="F307" i="1"/>
  <c r="G307" i="1"/>
  <c r="H307" i="1"/>
  <c r="C311" i="1"/>
  <c r="C310" i="1"/>
  <c r="D310" i="1"/>
  <c r="E310" i="1"/>
  <c r="F310" i="1"/>
  <c r="G310" i="1"/>
  <c r="H310" i="1"/>
  <c r="I310" i="1"/>
  <c r="J310" i="1"/>
  <c r="D313" i="1"/>
  <c r="E313" i="1"/>
  <c r="F313" i="1"/>
  <c r="G313" i="1"/>
  <c r="H313" i="1"/>
  <c r="I313" i="1"/>
  <c r="C317" i="1"/>
  <c r="C316" i="1" s="1"/>
  <c r="D316" i="1"/>
  <c r="E316" i="1"/>
  <c r="F316" i="1"/>
  <c r="G316" i="1"/>
  <c r="H316" i="1"/>
  <c r="I316" i="1"/>
  <c r="J316" i="1"/>
  <c r="D319" i="1"/>
  <c r="E319" i="1"/>
  <c r="F319" i="1"/>
  <c r="G319" i="1"/>
  <c r="H319" i="1"/>
  <c r="I319" i="1"/>
  <c r="D322" i="1"/>
  <c r="F322" i="1"/>
  <c r="G322" i="1"/>
  <c r="H322" i="1"/>
  <c r="I322" i="1"/>
  <c r="J322" i="1"/>
  <c r="D325" i="1"/>
  <c r="E325" i="1"/>
  <c r="F325" i="1"/>
  <c r="G325" i="1"/>
  <c r="H325" i="1"/>
  <c r="I325" i="1"/>
  <c r="D328" i="1"/>
  <c r="E328" i="1"/>
  <c r="F328" i="1"/>
  <c r="G328" i="1"/>
  <c r="H328" i="1"/>
  <c r="I328" i="1"/>
  <c r="J328" i="1"/>
  <c r="C329" i="1"/>
  <c r="D343" i="1"/>
  <c r="D331" i="1"/>
  <c r="E343" i="1"/>
  <c r="E331" i="1"/>
  <c r="F343" i="1"/>
  <c r="F331" i="1"/>
  <c r="G343" i="1"/>
  <c r="G331" i="1"/>
  <c r="D332" i="1"/>
  <c r="E332" i="1"/>
  <c r="F332" i="1"/>
  <c r="G332" i="1"/>
  <c r="C338" i="1"/>
  <c r="C337" i="1"/>
  <c r="D337" i="1"/>
  <c r="E337" i="1"/>
  <c r="F337" i="1"/>
  <c r="G337" i="1"/>
  <c r="H337" i="1"/>
  <c r="I337" i="1"/>
  <c r="J337" i="1"/>
  <c r="C347" i="1"/>
  <c r="C346" i="1" s="1"/>
  <c r="D346" i="1"/>
  <c r="E346" i="1"/>
  <c r="F346" i="1"/>
  <c r="G346" i="1"/>
  <c r="H346" i="1"/>
  <c r="I346" i="1"/>
  <c r="J346" i="1"/>
  <c r="D349" i="1"/>
  <c r="E349" i="1"/>
  <c r="F349" i="1"/>
  <c r="G349" i="1"/>
  <c r="D364" i="1"/>
  <c r="D352" i="1" s="1"/>
  <c r="E364" i="1"/>
  <c r="E352" i="1" s="1"/>
  <c r="F364" i="1"/>
  <c r="F352" i="1" s="1"/>
  <c r="G364" i="1"/>
  <c r="G352" i="1" s="1"/>
  <c r="H364" i="1"/>
  <c r="H352" i="1" s="1"/>
  <c r="D353" i="1"/>
  <c r="E353" i="1"/>
  <c r="G353" i="1"/>
  <c r="C359" i="1"/>
  <c r="C358" i="1"/>
  <c r="D358" i="1"/>
  <c r="E358" i="1"/>
  <c r="F358" i="1"/>
  <c r="G358" i="1"/>
  <c r="H358" i="1"/>
  <c r="I358" i="1"/>
  <c r="J358" i="1"/>
  <c r="D367" i="1"/>
  <c r="E367" i="1"/>
  <c r="F367" i="1"/>
  <c r="G367" i="1"/>
  <c r="H367" i="1"/>
  <c r="D371" i="1"/>
  <c r="F371" i="1"/>
  <c r="H371" i="1"/>
  <c r="I371" i="1"/>
  <c r="J371" i="1"/>
  <c r="D372" i="1"/>
  <c r="F372" i="1"/>
  <c r="F370" i="1" s="1"/>
  <c r="G372" i="1"/>
  <c r="H372" i="1"/>
  <c r="D374" i="1"/>
  <c r="F374" i="1"/>
  <c r="G374" i="1"/>
  <c r="H374" i="1"/>
  <c r="D377" i="1"/>
  <c r="E377" i="1"/>
  <c r="F377" i="1"/>
  <c r="G377" i="1"/>
  <c r="I377" i="1"/>
  <c r="D380" i="1"/>
  <c r="E380" i="1"/>
  <c r="F380" i="1"/>
  <c r="G380" i="1"/>
  <c r="H380" i="1"/>
  <c r="I380" i="1"/>
  <c r="D383" i="1"/>
  <c r="E383" i="1"/>
  <c r="F383" i="1"/>
  <c r="G383" i="1"/>
  <c r="C383" i="1" s="1"/>
  <c r="H383" i="1"/>
  <c r="I383" i="1"/>
  <c r="D386" i="1"/>
  <c r="E386" i="1"/>
  <c r="F386" i="1"/>
  <c r="G386" i="1"/>
  <c r="H386" i="1"/>
  <c r="D389" i="1"/>
  <c r="F389" i="1"/>
  <c r="H389" i="1"/>
  <c r="D393" i="1"/>
  <c r="E393" i="1"/>
  <c r="F393" i="1"/>
  <c r="G393" i="1"/>
  <c r="H393" i="1"/>
  <c r="I393" i="1"/>
  <c r="D396" i="1"/>
  <c r="E396" i="1"/>
  <c r="F396" i="1"/>
  <c r="G396" i="1"/>
  <c r="H396" i="1"/>
  <c r="I396" i="1"/>
  <c r="C400" i="1"/>
  <c r="C399" i="1" s="1"/>
  <c r="D399" i="1"/>
  <c r="E399" i="1"/>
  <c r="F399" i="1"/>
  <c r="G399" i="1"/>
  <c r="H399" i="1"/>
  <c r="I399" i="1"/>
  <c r="J399" i="1"/>
  <c r="N50" i="1"/>
  <c r="D257" i="1"/>
  <c r="C230" i="1"/>
  <c r="J145" i="1"/>
  <c r="I144" i="1"/>
  <c r="C78" i="1"/>
  <c r="C64" i="1"/>
  <c r="D42" i="1"/>
  <c r="J37" i="1"/>
  <c r="J33" i="1"/>
  <c r="J42" i="1"/>
  <c r="E371" i="1"/>
  <c r="E370" i="1" s="1"/>
  <c r="E389" i="1"/>
  <c r="E33" i="1"/>
  <c r="E35" i="1"/>
  <c r="G35" i="1"/>
  <c r="E217" i="1"/>
  <c r="C222" i="1"/>
  <c r="C394" i="1"/>
  <c r="C393" i="1" s="1"/>
  <c r="J393" i="1"/>
  <c r="J383" i="1"/>
  <c r="C384" i="1"/>
  <c r="C152" i="1"/>
  <c r="C151" i="1" s="1"/>
  <c r="G19" i="1"/>
  <c r="H370" i="1"/>
  <c r="J141" i="1"/>
  <c r="I140" i="1"/>
  <c r="C44" i="1"/>
  <c r="I217" i="1"/>
  <c r="I215" i="1" s="1"/>
  <c r="I220" i="1"/>
  <c r="H162" i="1"/>
  <c r="H178" i="1"/>
  <c r="G174" i="1"/>
  <c r="J271" i="1"/>
  <c r="C271" i="1"/>
  <c r="C272" i="1"/>
  <c r="C326" i="1"/>
  <c r="C325" i="1" s="1"/>
  <c r="J325" i="1"/>
  <c r="J210" i="1"/>
  <c r="J212" i="1"/>
  <c r="C213" i="1"/>
  <c r="J61" i="1"/>
  <c r="C62" i="1"/>
  <c r="I274" i="1"/>
  <c r="I268" i="1"/>
  <c r="J320" i="1"/>
  <c r="J319" i="1"/>
  <c r="I308" i="1"/>
  <c r="F23" i="1"/>
  <c r="F32" i="1"/>
  <c r="F30" i="1"/>
  <c r="F410" i="1"/>
  <c r="D410" i="1"/>
  <c r="C410" i="1" s="1"/>
  <c r="D450" i="1"/>
  <c r="C450" i="1"/>
  <c r="C455" i="1"/>
  <c r="C444" i="1"/>
  <c r="I426" i="1"/>
  <c r="I421" i="1"/>
  <c r="I420" i="1"/>
  <c r="I432" i="1"/>
  <c r="I423" i="1"/>
  <c r="I413" i="1"/>
  <c r="I430" i="1"/>
  <c r="I425" i="1" s="1"/>
  <c r="F426" i="1"/>
  <c r="F421" i="1"/>
  <c r="F420" i="1"/>
  <c r="F432" i="1"/>
  <c r="F423" i="1"/>
  <c r="F413" i="1"/>
  <c r="F430" i="1"/>
  <c r="F425" i="1" s="1"/>
  <c r="C436" i="1"/>
  <c r="D426" i="1"/>
  <c r="D421" i="1"/>
  <c r="C421" i="1" s="1"/>
  <c r="D432" i="1"/>
  <c r="D423" i="1"/>
  <c r="D430" i="1"/>
  <c r="E374" i="1"/>
  <c r="F353" i="1"/>
  <c r="E322" i="1"/>
  <c r="I238" i="1"/>
  <c r="E238" i="1"/>
  <c r="I194" i="1"/>
  <c r="I187" i="1"/>
  <c r="C188" i="1"/>
  <c r="C187" i="1"/>
  <c r="I151" i="1"/>
  <c r="E128" i="1"/>
  <c r="G76" i="1"/>
  <c r="F76" i="1"/>
  <c r="C55" i="1"/>
  <c r="F50" i="1"/>
  <c r="F20" i="1"/>
  <c r="E20" i="1"/>
  <c r="J314" i="1"/>
  <c r="J313" i="1" s="1"/>
  <c r="I391" i="1"/>
  <c r="I389" i="1" s="1"/>
  <c r="J397" i="1"/>
  <c r="I77" i="1"/>
  <c r="I76" i="1"/>
  <c r="J112" i="1"/>
  <c r="D32" i="1"/>
  <c r="C443" i="1"/>
  <c r="C460" i="1"/>
  <c r="J422" i="1"/>
  <c r="J420" i="1" s="1"/>
  <c r="J412" i="1"/>
  <c r="H422" i="1"/>
  <c r="H420" i="1" s="1"/>
  <c r="H412" i="1"/>
  <c r="H407" i="1"/>
  <c r="H402" i="1" s="1"/>
  <c r="E422" i="1"/>
  <c r="E423" i="1"/>
  <c r="E413" i="1"/>
  <c r="E430" i="1"/>
  <c r="E425" i="1" s="1"/>
  <c r="E432" i="1"/>
  <c r="J423" i="1"/>
  <c r="J413" i="1"/>
  <c r="J432" i="1"/>
  <c r="J430" i="1"/>
  <c r="J425" i="1" s="1"/>
  <c r="C437" i="1"/>
  <c r="C171" i="1"/>
  <c r="J308" i="1"/>
  <c r="C314" i="1"/>
  <c r="C313" i="1"/>
  <c r="G420" i="1"/>
  <c r="C420" i="1" s="1"/>
  <c r="J274" i="1"/>
  <c r="H430" i="1"/>
  <c r="H425" i="1"/>
  <c r="H432" i="1"/>
  <c r="H423" i="1"/>
  <c r="H413" i="1"/>
  <c r="E412" i="1"/>
  <c r="C422" i="1"/>
  <c r="E420" i="1"/>
  <c r="C163" i="1"/>
  <c r="C112" i="1"/>
  <c r="C111" i="1" s="1"/>
  <c r="J111" i="1"/>
  <c r="J396" i="1"/>
  <c r="D413" i="1"/>
  <c r="C413" i="1" s="1"/>
  <c r="C423" i="1"/>
  <c r="D420" i="1"/>
  <c r="D425" i="1"/>
  <c r="C429" i="1"/>
  <c r="D404" i="1"/>
  <c r="F404" i="1"/>
  <c r="F402" i="1" s="1"/>
  <c r="C28" i="1"/>
  <c r="I404" i="1"/>
  <c r="I402" i="1" s="1"/>
  <c r="I296" i="1"/>
  <c r="I284" i="1" s="1"/>
  <c r="I283" i="1" s="1"/>
  <c r="I307" i="1"/>
  <c r="C320" i="1"/>
  <c r="C319" i="1"/>
  <c r="J198" i="1"/>
  <c r="J209" i="1"/>
  <c r="C210" i="1"/>
  <c r="C209" i="1" s="1"/>
  <c r="I178" i="1"/>
  <c r="H20" i="1"/>
  <c r="C141" i="1"/>
  <c r="C140" i="1" s="1"/>
  <c r="J140" i="1"/>
  <c r="I295" i="1"/>
  <c r="C17" i="1"/>
  <c r="D402" i="1"/>
  <c r="E407" i="1"/>
  <c r="E410" i="1"/>
  <c r="C408" i="1"/>
  <c r="J178" i="1"/>
  <c r="C180" i="1"/>
  <c r="C178" i="1"/>
  <c r="J197" i="1"/>
  <c r="C430" i="1"/>
  <c r="C233" i="1" l="1"/>
  <c r="C228" i="1"/>
  <c r="I42" i="1"/>
  <c r="C43" i="1"/>
  <c r="H21" i="1"/>
  <c r="H218" i="1"/>
  <c r="H220" i="1"/>
  <c r="F133" i="1"/>
  <c r="F136" i="1"/>
  <c r="C137" i="1"/>
  <c r="J296" i="1"/>
  <c r="J307" i="1"/>
  <c r="C308" i="1"/>
  <c r="C307" i="1" s="1"/>
  <c r="D370" i="1"/>
  <c r="C304" i="1"/>
  <c r="C238" i="1"/>
  <c r="C217" i="1"/>
  <c r="F215" i="1"/>
  <c r="C212" i="1"/>
  <c r="I350" i="1"/>
  <c r="H349" i="1"/>
  <c r="H23" i="1"/>
  <c r="E295" i="1"/>
  <c r="E284" i="1"/>
  <c r="E198" i="1"/>
  <c r="E209" i="1"/>
  <c r="J281" i="1"/>
  <c r="J280" i="1" s="1"/>
  <c r="C281" i="1"/>
  <c r="C280" i="1" s="1"/>
  <c r="I280" i="1"/>
  <c r="I261" i="1"/>
  <c r="J269" i="1"/>
  <c r="C269" i="1"/>
  <c r="C268" i="1" s="1"/>
  <c r="G405" i="1"/>
  <c r="G426" i="1"/>
  <c r="C426" i="1" s="1"/>
  <c r="H33" i="1"/>
  <c r="H30" i="1" s="1"/>
  <c r="C37" i="1"/>
  <c r="D13" i="1"/>
  <c r="C218" i="1"/>
  <c r="J144" i="1"/>
  <c r="C145" i="1"/>
  <c r="C144" i="1" s="1"/>
  <c r="C216" i="1"/>
  <c r="C215" i="1" s="1"/>
  <c r="H215" i="1"/>
  <c r="C159" i="1"/>
  <c r="C158" i="1" s="1"/>
  <c r="J158" i="1"/>
  <c r="C155" i="1"/>
  <c r="C120" i="1"/>
  <c r="J120" i="1"/>
  <c r="C121" i="1"/>
  <c r="J74" i="1"/>
  <c r="C74" i="1"/>
  <c r="I51" i="1"/>
  <c r="I386" i="1"/>
  <c r="I375" i="1"/>
  <c r="E404" i="1"/>
  <c r="E402" i="1" s="1"/>
  <c r="C411" i="1"/>
  <c r="J118" i="1"/>
  <c r="J117" i="1" s="1"/>
  <c r="I117" i="1"/>
  <c r="J138" i="1"/>
  <c r="I134" i="1"/>
  <c r="I136" i="1"/>
  <c r="G126" i="1"/>
  <c r="G20" i="1"/>
  <c r="G128" i="1"/>
  <c r="E176" i="1"/>
  <c r="E182" i="1"/>
  <c r="C328" i="1"/>
  <c r="C70" i="1"/>
  <c r="C33" i="1"/>
  <c r="E21" i="1"/>
  <c r="C21" i="1" s="1"/>
  <c r="E218" i="1"/>
  <c r="E215" i="1" s="1"/>
  <c r="C223" i="1"/>
  <c r="C220" i="1" s="1"/>
  <c r="E220" i="1"/>
  <c r="G124" i="1"/>
  <c r="G371" i="1"/>
  <c r="G370" i="1" s="1"/>
  <c r="G389" i="1"/>
  <c r="C390" i="1"/>
  <c r="J407" i="1"/>
  <c r="J402" i="1" s="1"/>
  <c r="C412" i="1"/>
  <c r="D30" i="1"/>
  <c r="J391" i="1"/>
  <c r="C397" i="1"/>
  <c r="C396" i="1" s="1"/>
  <c r="C35" i="1"/>
  <c r="C274" i="1"/>
  <c r="C61" i="1"/>
  <c r="I365" i="1"/>
  <c r="J368" i="1"/>
  <c r="I367" i="1"/>
  <c r="F27" i="1"/>
  <c r="F16" i="1" s="1"/>
  <c r="F26" i="1"/>
  <c r="F15" i="1" s="1"/>
  <c r="I59" i="1"/>
  <c r="H42" i="1"/>
  <c r="C42" i="1" s="1"/>
  <c r="J100" i="1"/>
  <c r="I99" i="1"/>
  <c r="H344" i="1"/>
  <c r="E32" i="1"/>
  <c r="E30" i="1" s="1"/>
  <c r="E23" i="1"/>
  <c r="I175" i="1"/>
  <c r="J192" i="1"/>
  <c r="I164" i="1"/>
  <c r="J172" i="1"/>
  <c r="J168" i="1"/>
  <c r="J166" i="1" s="1"/>
  <c r="I166" i="1"/>
  <c r="C168" i="1"/>
  <c r="C166" i="1" s="1"/>
  <c r="H184" i="1"/>
  <c r="I185" i="1"/>
  <c r="G27" i="1"/>
  <c r="G26" i="1"/>
  <c r="G406" i="1"/>
  <c r="G25" i="1"/>
  <c r="G14" i="1" s="1"/>
  <c r="D124" i="1"/>
  <c r="H248" i="1"/>
  <c r="H247" i="1" s="1"/>
  <c r="H260" i="1"/>
  <c r="D248" i="1"/>
  <c r="D260" i="1"/>
  <c r="D23" i="1"/>
  <c r="D24" i="1"/>
  <c r="G24" i="1"/>
  <c r="G23" i="1" s="1"/>
  <c r="G50" i="1"/>
  <c r="D249" i="1"/>
  <c r="C249" i="1" s="1"/>
  <c r="C262" i="1"/>
  <c r="D26" i="1"/>
  <c r="G438" i="1"/>
  <c r="C438" i="1" s="1"/>
  <c r="C439" i="1"/>
  <c r="C25" i="1"/>
  <c r="D14" i="1"/>
  <c r="C14" i="1" s="1"/>
  <c r="F24" i="1"/>
  <c r="F22" i="1" s="1"/>
  <c r="G30" i="1"/>
  <c r="I149" i="1"/>
  <c r="H133" i="1"/>
  <c r="E125" i="1"/>
  <c r="E19" i="1"/>
  <c r="F126" i="1"/>
  <c r="C264" i="1"/>
  <c r="D20" i="1"/>
  <c r="D18" i="1" s="1"/>
  <c r="G425" i="1"/>
  <c r="C425" i="1" s="1"/>
  <c r="G457" i="1"/>
  <c r="C457" i="1" s="1"/>
  <c r="C458" i="1"/>
  <c r="G433" i="1"/>
  <c r="J381" i="1"/>
  <c r="C134" i="1" l="1"/>
  <c r="D12" i="1"/>
  <c r="I130" i="1"/>
  <c r="C164" i="1"/>
  <c r="C162" i="1" s="1"/>
  <c r="I162" i="1"/>
  <c r="I364" i="1"/>
  <c r="I352" i="1" s="1"/>
  <c r="I353" i="1"/>
  <c r="G15" i="1"/>
  <c r="G18" i="1"/>
  <c r="J136" i="1"/>
  <c r="J134" i="1"/>
  <c r="J132" i="1" s="1"/>
  <c r="C138" i="1"/>
  <c r="C136" i="1" s="1"/>
  <c r="I50" i="1"/>
  <c r="I32" i="1"/>
  <c r="I30" i="1" s="1"/>
  <c r="C284" i="1"/>
  <c r="C283" i="1" s="1"/>
  <c r="E283" i="1"/>
  <c r="J284" i="1"/>
  <c r="J283" i="1" s="1"/>
  <c r="J295" i="1"/>
  <c r="C296" i="1"/>
  <c r="C295" i="1" s="1"/>
  <c r="H132" i="1"/>
  <c r="H129" i="1"/>
  <c r="H176" i="1"/>
  <c r="H182" i="1"/>
  <c r="J164" i="1"/>
  <c r="J170" i="1"/>
  <c r="C172" i="1"/>
  <c r="C170" i="1" s="1"/>
  <c r="C100" i="1"/>
  <c r="C99" i="1" s="1"/>
  <c r="J99" i="1"/>
  <c r="J77" i="1"/>
  <c r="F129" i="1"/>
  <c r="F132" i="1"/>
  <c r="E13" i="1"/>
  <c r="E12" i="1" s="1"/>
  <c r="E18" i="1"/>
  <c r="D247" i="1"/>
  <c r="E27" i="1"/>
  <c r="E26" i="1"/>
  <c r="E15" i="1" s="1"/>
  <c r="E126" i="1"/>
  <c r="E174" i="1"/>
  <c r="C118" i="1"/>
  <c r="C117" i="1" s="1"/>
  <c r="J268" i="1"/>
  <c r="J261" i="1"/>
  <c r="C371" i="1"/>
  <c r="C407" i="1"/>
  <c r="J367" i="1"/>
  <c r="C368" i="1"/>
  <c r="C367" i="1" s="1"/>
  <c r="J365" i="1"/>
  <c r="G404" i="1"/>
  <c r="G402" i="1" s="1"/>
  <c r="C402" i="1" s="1"/>
  <c r="E197" i="1"/>
  <c r="C198" i="1"/>
  <c r="C197" i="1" s="1"/>
  <c r="I148" i="1"/>
  <c r="C148" i="1" s="1"/>
  <c r="J149" i="1"/>
  <c r="J148" i="1" s="1"/>
  <c r="C149" i="1"/>
  <c r="I133" i="1"/>
  <c r="J378" i="1"/>
  <c r="C381" i="1"/>
  <c r="C380" i="1" s="1"/>
  <c r="J380" i="1"/>
  <c r="J387" i="1"/>
  <c r="G22" i="1"/>
  <c r="G16" i="1"/>
  <c r="C192" i="1"/>
  <c r="J175" i="1"/>
  <c r="J191" i="1"/>
  <c r="C191" i="1" s="1"/>
  <c r="H332" i="1"/>
  <c r="H343" i="1"/>
  <c r="H331" i="1" s="1"/>
  <c r="G432" i="1"/>
  <c r="C432" i="1" s="1"/>
  <c r="C433" i="1"/>
  <c r="D15" i="1"/>
  <c r="E124" i="1"/>
  <c r="D22" i="1"/>
  <c r="J185" i="1"/>
  <c r="J184" i="1" s="1"/>
  <c r="C185" i="1"/>
  <c r="I184" i="1"/>
  <c r="C175" i="1"/>
  <c r="I58" i="1"/>
  <c r="J59" i="1"/>
  <c r="J389" i="1"/>
  <c r="C391" i="1"/>
  <c r="C389" i="1" s="1"/>
  <c r="G13" i="1"/>
  <c r="G12" i="1" s="1"/>
  <c r="I374" i="1"/>
  <c r="I372" i="1"/>
  <c r="J73" i="1"/>
  <c r="C73" i="1" s="1"/>
  <c r="I248" i="1"/>
  <c r="I247" i="1" s="1"/>
  <c r="I260" i="1"/>
  <c r="H24" i="1"/>
  <c r="I349" i="1"/>
  <c r="I344" i="1"/>
  <c r="I24" i="1" s="1"/>
  <c r="J350" i="1"/>
  <c r="J386" i="1" l="1"/>
  <c r="C386" i="1" s="1"/>
  <c r="C387" i="1"/>
  <c r="H26" i="1"/>
  <c r="H27" i="1"/>
  <c r="H174" i="1"/>
  <c r="H126" i="1"/>
  <c r="J176" i="1"/>
  <c r="J182" i="1"/>
  <c r="C77" i="1"/>
  <c r="J76" i="1"/>
  <c r="C76" i="1" s="1"/>
  <c r="H125" i="1"/>
  <c r="H124" i="1" s="1"/>
  <c r="H128" i="1"/>
  <c r="H19" i="1"/>
  <c r="I20" i="1"/>
  <c r="G11" i="1"/>
  <c r="N16" i="1"/>
  <c r="F128" i="1"/>
  <c r="F125" i="1"/>
  <c r="F19" i="1"/>
  <c r="I370" i="1"/>
  <c r="I132" i="1"/>
  <c r="I129" i="1"/>
  <c r="J248" i="1"/>
  <c r="J247" i="1" s="1"/>
  <c r="J260" i="1"/>
  <c r="C261" i="1"/>
  <c r="C260" i="1" s="1"/>
  <c r="E16" i="1"/>
  <c r="J174" i="1"/>
  <c r="J125" i="1"/>
  <c r="D11" i="1"/>
  <c r="J344" i="1"/>
  <c r="J349" i="1"/>
  <c r="C350" i="1"/>
  <c r="C349" i="1" s="1"/>
  <c r="I332" i="1"/>
  <c r="I343" i="1"/>
  <c r="I331" i="1" s="1"/>
  <c r="E22" i="1"/>
  <c r="J353" i="1"/>
  <c r="J364" i="1"/>
  <c r="J352" i="1" s="1"/>
  <c r="C132" i="1"/>
  <c r="J130" i="1"/>
  <c r="J162" i="1"/>
  <c r="C365" i="1"/>
  <c r="J51" i="1"/>
  <c r="J58" i="1"/>
  <c r="C58" i="1" s="1"/>
  <c r="C59" i="1"/>
  <c r="I176" i="1"/>
  <c r="I182" i="1"/>
  <c r="C182" i="1" s="1"/>
  <c r="C378" i="1"/>
  <c r="C377" i="1" s="1"/>
  <c r="J375" i="1"/>
  <c r="J377" i="1"/>
  <c r="C133" i="1"/>
  <c r="C404" i="1"/>
  <c r="I23" i="1"/>
  <c r="C184" i="1"/>
  <c r="F124" i="1" l="1"/>
  <c r="C23" i="1"/>
  <c r="J126" i="1"/>
  <c r="J128" i="1"/>
  <c r="J20" i="1"/>
  <c r="J15" i="1" s="1"/>
  <c r="J24" i="1"/>
  <c r="C24" i="1" s="1"/>
  <c r="J50" i="1"/>
  <c r="C50" i="1" s="1"/>
  <c r="J23" i="1"/>
  <c r="J32" i="1"/>
  <c r="C51" i="1"/>
  <c r="C248" i="1"/>
  <c r="C247" i="1" s="1"/>
  <c r="I125" i="1"/>
  <c r="I128" i="1"/>
  <c r="I19" i="1"/>
  <c r="C129" i="1"/>
  <c r="C20" i="1"/>
  <c r="J27" i="1"/>
  <c r="J26" i="1"/>
  <c r="H15" i="1"/>
  <c r="C26" i="1"/>
  <c r="H13" i="1"/>
  <c r="H12" i="1" s="1"/>
  <c r="H18" i="1"/>
  <c r="C130" i="1"/>
  <c r="H16" i="1"/>
  <c r="H22" i="1"/>
  <c r="J372" i="1"/>
  <c r="J374" i="1"/>
  <c r="C374" i="1" s="1"/>
  <c r="J19" i="1"/>
  <c r="C375" i="1"/>
  <c r="I26" i="1"/>
  <c r="I15" i="1" s="1"/>
  <c r="I27" i="1"/>
  <c r="I174" i="1"/>
  <c r="C174" i="1" s="1"/>
  <c r="C353" i="1"/>
  <c r="C364" i="1"/>
  <c r="C352" i="1" s="1"/>
  <c r="C176" i="1"/>
  <c r="E11" i="1"/>
  <c r="J332" i="1"/>
  <c r="J343" i="1"/>
  <c r="J331" i="1" s="1"/>
  <c r="C344" i="1"/>
  <c r="J124" i="1"/>
  <c r="F13" i="1"/>
  <c r="F18" i="1"/>
  <c r="I126" i="1"/>
  <c r="C126" i="1" s="1"/>
  <c r="J13" i="1" l="1"/>
  <c r="J12" i="1" s="1"/>
  <c r="J18" i="1"/>
  <c r="H11" i="1"/>
  <c r="J22" i="1"/>
  <c r="J16" i="1"/>
  <c r="I13" i="1"/>
  <c r="I12" i="1" s="1"/>
  <c r="I18" i="1"/>
  <c r="C19" i="1"/>
  <c r="C18" i="1" s="1"/>
  <c r="C332" i="1"/>
  <c r="C343" i="1"/>
  <c r="C331" i="1" s="1"/>
  <c r="I22" i="1"/>
  <c r="C22" i="1" s="1"/>
  <c r="I16" i="1"/>
  <c r="C16" i="1" s="1"/>
  <c r="J30" i="1"/>
  <c r="C32" i="1"/>
  <c r="C30" i="1" s="1"/>
  <c r="C27" i="1"/>
  <c r="J370" i="1"/>
  <c r="C372" i="1"/>
  <c r="C370" i="1" s="1"/>
  <c r="C15" i="1"/>
  <c r="I124" i="1"/>
  <c r="C125" i="1"/>
  <c r="F12" i="1"/>
  <c r="C13" i="1"/>
  <c r="C128" i="1"/>
  <c r="C124" i="1"/>
  <c r="I11" i="1" l="1"/>
  <c r="F11" i="1"/>
  <c r="C11" i="1" s="1"/>
  <c r="C12" i="1"/>
  <c r="J11" i="1"/>
</calcChain>
</file>

<file path=xl/sharedStrings.xml><?xml version="1.0" encoding="utf-8"?>
<sst xmlns="http://schemas.openxmlformats.org/spreadsheetml/2006/main" count="1032" uniqueCount="615">
  <si>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</si>
  <si>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</si>
  <si>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</si>
  <si>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</si>
  <si>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</si>
  <si>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</si>
  <si>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</si>
  <si>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</si>
  <si>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</si>
  <si>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</si>
  <si>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</si>
  <si>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</si>
  <si>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</si>
  <si>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</si>
  <si>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</si>
  <si>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</si>
  <si>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</si>
  <si>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</si>
  <si>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</si>
  <si>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</si>
  <si>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</si>
  <si>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</si>
  <si>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</si>
  <si>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</si>
  <si>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</si>
  <si>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</si>
  <si>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</si>
  <si>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</si>
  <si>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</si>
  <si>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</si>
  <si>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</si>
  <si>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</si>
  <si>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</si>
  <si>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</si>
  <si>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</si>
  <si>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</si>
  <si>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</si>
  <si>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</si>
  <si>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</si>
  <si>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</si>
  <si>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</si>
  <si>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</si>
  <si>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</si>
  <si>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</si>
  <si>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</si>
  <si>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</si>
  <si>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</si>
  <si>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</si>
  <si>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</si>
  <si>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</si>
  <si>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</si>
  <si>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</si>
  <si>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</si>
  <si>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</si>
  <si>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</si>
  <si>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</si>
  <si>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</si>
  <si>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</si>
  <si>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</si>
  <si>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</si>
  <si>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</si>
  <si>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</si>
  <si>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</si>
  <si>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</si>
  <si>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</si>
  <si>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</si>
  <si>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</si>
  <si>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</si>
  <si>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</si>
  <si>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</si>
  <si>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</si>
  <si>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</si>
  <si>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</si>
  <si>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</si>
  <si>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</si>
  <si>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</si>
  <si>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</si>
  <si>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</si>
  <si>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</si>
  <si>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</si>
  <si>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</si>
  <si>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</si>
  <si>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</si>
  <si>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</si>
  <si>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</si>
  <si>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</si>
  <si>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</si>
  <si>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</si>
  <si>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</si>
  <si>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</si>
  <si>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</si>
  <si>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</si>
  <si>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</si>
  <si>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</si>
  <si>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</si>
  <si>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</si>
  <si>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</si>
  <si>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</si>
  <si>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</si>
  <si>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</si>
  <si>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</si>
  <si>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</si>
  <si>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</si>
  <si>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</si>
  <si>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</si>
  <si>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</si>
  <si>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</si>
  <si>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</si>
  <si>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</si>
  <si>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</si>
  <si>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</si>
  <si>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</si>
  <si>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</si>
  <si>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</si>
  <si>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</si>
  <si>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</si>
  <si>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</si>
  <si>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 xml:space="preserve"> -  Обеспечение бесперебойной подачи электроэнергии</t>
  </si>
  <si>
    <t xml:space="preserve"> -  Содержание и ремонт сетей уличного освещения</t>
  </si>
  <si>
    <t>Мероприятие 1 -  Разработка и экспертиза проекта санитарно-защитной зоны полигона твердых бытовых отходов города Североуральска</t>
  </si>
  <si>
    <t>1.</t>
  </si>
  <si>
    <t>1.1.</t>
  </si>
  <si>
    <t>1.2.</t>
  </si>
  <si>
    <t>1.3.</t>
  </si>
  <si>
    <t>2.</t>
  </si>
  <si>
    <t>2.1.</t>
  </si>
  <si>
    <t>2.2.</t>
  </si>
  <si>
    <t>2.3.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</si>
  <si>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</si>
  <si>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</si>
  <si>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</si>
  <si>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</si>
  <si>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</si>
  <si>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</si>
  <si>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</si>
  <si>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</si>
  <si>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</si>
  <si>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</si>
  <si>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</si>
  <si>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</si>
  <si>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6.</t>
  </si>
  <si>
    <t>6.1.</t>
  </si>
  <si>
    <t>6.2.</t>
  </si>
  <si>
    <t>7.</t>
  </si>
  <si>
    <t>7.1.</t>
  </si>
  <si>
    <t>7.2.</t>
  </si>
  <si>
    <t>7.3.</t>
  </si>
  <si>
    <t>8.</t>
  </si>
  <si>
    <t>8.1.</t>
  </si>
  <si>
    <t>8.2.</t>
  </si>
  <si>
    <t>8.3.</t>
  </si>
  <si>
    <t>9.</t>
  </si>
  <si>
    <t>9.1.</t>
  </si>
  <si>
    <t>9.2.</t>
  </si>
  <si>
    <t>9.3.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</si>
  <si>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</si>
  <si>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</si>
  <si>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</si>
  <si>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</si>
  <si>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</si>
  <si>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</si>
  <si>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</si>
  <si>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</si>
  <si>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</si>
  <si>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</si>
  <si>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</si>
  <si>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</si>
  <si>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</si>
  <si>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14.</t>
  </si>
  <si>
    <t>14.1.</t>
  </si>
  <si>
    <t>14.2.</t>
  </si>
  <si>
    <t>15.</t>
  </si>
  <si>
    <t>15.1.</t>
  </si>
  <si>
    <t>15.2.</t>
  </si>
  <si>
    <t>16.</t>
  </si>
  <si>
    <t>16.1.</t>
  </si>
  <si>
    <t>16.2.</t>
  </si>
  <si>
    <t>16.3.</t>
  </si>
  <si>
    <t>17.</t>
  </si>
  <si>
    <t>17.1.</t>
  </si>
  <si>
    <t>17.2.</t>
  </si>
  <si>
    <t>17.3.</t>
  </si>
  <si>
    <t>18.</t>
  </si>
  <si>
    <t>18.1.</t>
  </si>
  <si>
    <t>18.2.</t>
  </si>
  <si>
    <t>18.3.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</si>
  <si>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</si>
  <si>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</si>
  <si>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</si>
  <si>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</si>
  <si>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</si>
  <si>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</si>
  <si>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</si>
  <si>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</si>
  <si>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21.</t>
  </si>
  <si>
    <t>21.1.</t>
  </si>
  <si>
    <t>21.2.</t>
  </si>
  <si>
    <t>22.</t>
  </si>
  <si>
    <t>22.1.</t>
  </si>
  <si>
    <t>22.2.</t>
  </si>
  <si>
    <t>23.</t>
  </si>
  <si>
    <t>23.1.</t>
  </si>
  <si>
    <t>23.2.</t>
  </si>
  <si>
    <t>24.</t>
  </si>
  <si>
    <t>24.1.</t>
  </si>
  <si>
    <t>24.2.</t>
  </si>
  <si>
    <t>25.</t>
  </si>
  <si>
    <t>25.1.</t>
  </si>
  <si>
    <t>25.2.</t>
  </si>
  <si>
    <t>25.3.</t>
  </si>
  <si>
    <t>27.</t>
  </si>
  <si>
    <t>27.1.</t>
  </si>
  <si>
    <t>27.2.</t>
  </si>
  <si>
    <t>27.3.</t>
  </si>
  <si>
    <t>28.</t>
  </si>
  <si>
    <t>28.1.</t>
  </si>
  <si>
    <t>28.2.</t>
  </si>
  <si>
    <t>28.3.</t>
  </si>
  <si>
    <t>29.</t>
  </si>
  <si>
    <t>29.1.</t>
  </si>
  <si>
    <t>29.2.</t>
  </si>
  <si>
    <t>29.3.</t>
  </si>
  <si>
    <t>30.</t>
  </si>
  <si>
    <t>30.1.</t>
  </si>
  <si>
    <t>30.2.</t>
  </si>
  <si>
    <t>30.3.</t>
  </si>
  <si>
    <t>31.</t>
  </si>
  <si>
    <t>32.</t>
  </si>
  <si>
    <t>35.</t>
  </si>
  <si>
    <t>31.1.</t>
  </si>
  <si>
    <t>31.2.</t>
  </si>
  <si>
    <t>32.1.</t>
  </si>
  <si>
    <t>32.2.</t>
  </si>
  <si>
    <t>35.1.</t>
  </si>
  <si>
    <t>36.</t>
  </si>
  <si>
    <t>36.1.</t>
  </si>
  <si>
    <t>37.</t>
  </si>
  <si>
    <t>37.1.</t>
  </si>
  <si>
    <t>37.2.</t>
  </si>
  <si>
    <t>38.</t>
  </si>
  <si>
    <t>38.1.</t>
  </si>
  <si>
    <t>38.2.</t>
  </si>
  <si>
    <t>39.</t>
  </si>
  <si>
    <t>39.1.</t>
  </si>
  <si>
    <t>39.2.</t>
  </si>
  <si>
    <t>40.</t>
  </si>
  <si>
    <t>40.1.</t>
  </si>
  <si>
    <t>40.2.</t>
  </si>
  <si>
    <t>41.</t>
  </si>
  <si>
    <t>41.1.</t>
  </si>
  <si>
    <t>41.2.</t>
  </si>
  <si>
    <t>42.</t>
  </si>
  <si>
    <t>42.1.</t>
  </si>
  <si>
    <t>42.2.</t>
  </si>
  <si>
    <t>43.</t>
  </si>
  <si>
    <t>43.1.</t>
  </si>
  <si>
    <t>43.2.</t>
  </si>
  <si>
    <t>44.</t>
  </si>
  <si>
    <t>44.1.</t>
  </si>
  <si>
    <t>44.2.</t>
  </si>
  <si>
    <t>45.</t>
  </si>
  <si>
    <t>45.1.</t>
  </si>
  <si>
    <t>45.2.</t>
  </si>
  <si>
    <t>46.</t>
  </si>
  <si>
    <t>46.1.</t>
  </si>
  <si>
    <t>46.2.</t>
  </si>
  <si>
    <t>47.</t>
  </si>
  <si>
    <t>47.1.</t>
  </si>
  <si>
    <t>47.2.</t>
  </si>
  <si>
    <t>48.</t>
  </si>
  <si>
    <t>48.1.</t>
  </si>
  <si>
    <t>48.2.</t>
  </si>
  <si>
    <t>49.</t>
  </si>
  <si>
    <t>49.1.</t>
  </si>
  <si>
    <t>49.2.</t>
  </si>
  <si>
    <t>50.</t>
  </si>
  <si>
    <t>50.1.</t>
  </si>
  <si>
    <t>50.2.</t>
  </si>
  <si>
    <t>51.</t>
  </si>
  <si>
    <t>51.1.</t>
  </si>
  <si>
    <t>51.2.</t>
  </si>
  <si>
    <t>52.</t>
  </si>
  <si>
    <t>52.1.</t>
  </si>
  <si>
    <t>52.2.</t>
  </si>
  <si>
    <t>53.</t>
  </si>
  <si>
    <t>53.1.</t>
  </si>
  <si>
    <t>54.</t>
  </si>
  <si>
    <t>54.1.</t>
  </si>
  <si>
    <t>54.2.</t>
  </si>
  <si>
    <t>55.</t>
  </si>
  <si>
    <t>55.1.</t>
  </si>
  <si>
    <t>55.2.</t>
  </si>
  <si>
    <t>56.</t>
  </si>
  <si>
    <t>56.1.</t>
  </si>
  <si>
    <t>56.2.</t>
  </si>
  <si>
    <t>57.</t>
  </si>
  <si>
    <t>57.2.</t>
  </si>
  <si>
    <t>58.</t>
  </si>
  <si>
    <t>58.1.</t>
  </si>
  <si>
    <t>58.2.</t>
  </si>
  <si>
    <t>59.</t>
  </si>
  <si>
    <t>59.1.</t>
  </si>
  <si>
    <t>59.2.</t>
  </si>
  <si>
    <t>60.</t>
  </si>
  <si>
    <t>60.1.</t>
  </si>
  <si>
    <t>60.2.</t>
  </si>
  <si>
    <t>61.</t>
  </si>
  <si>
    <t>61.1.</t>
  </si>
  <si>
    <t>61.2.</t>
  </si>
  <si>
    <t>62.</t>
  </si>
  <si>
    <t>62.1.</t>
  </si>
  <si>
    <t>62.2.</t>
  </si>
  <si>
    <t>63.</t>
  </si>
  <si>
    <t>63.1.</t>
  </si>
  <si>
    <t>63.2.</t>
  </si>
  <si>
    <t>64.</t>
  </si>
  <si>
    <t>64.1.</t>
  </si>
  <si>
    <t>64.2.</t>
  </si>
  <si>
    <t>65.</t>
  </si>
  <si>
    <t>65.1.</t>
  </si>
  <si>
    <t>65.2.</t>
  </si>
  <si>
    <t>66.</t>
  </si>
  <si>
    <t>66.1.</t>
  </si>
  <si>
    <t>66.2.</t>
  </si>
  <si>
    <t>67.</t>
  </si>
  <si>
    <t>67.1.</t>
  </si>
  <si>
    <t>67.2.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</si>
  <si>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</si>
  <si>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</si>
  <si>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</si>
  <si>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</si>
  <si>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</si>
  <si>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</si>
  <si>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</si>
  <si>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</si>
  <si>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</si>
  <si>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</si>
  <si>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</si>
  <si>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</si>
  <si>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</si>
  <si>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</si>
  <si>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</si>
  <si>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</si>
  <si>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</si>
  <si>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</si>
  <si>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</si>
  <si>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</si>
  <si>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36.2.</t>
  </si>
  <si>
    <t>41.3.</t>
  </si>
  <si>
    <t>41.4.</t>
  </si>
  <si>
    <t>44.3.</t>
  </si>
  <si>
    <t>44.4.</t>
  </si>
  <si>
    <t>57.1.</t>
  </si>
  <si>
    <t>68.3</t>
  </si>
  <si>
    <t>68.4</t>
  </si>
  <si>
    <t>68.5</t>
  </si>
  <si>
    <t>68.6</t>
  </si>
  <si>
    <t>68.7</t>
  </si>
  <si>
    <t>68.8</t>
  </si>
  <si>
    <t>71.1</t>
  </si>
  <si>
    <t>71.2</t>
  </si>
  <si>
    <t>72.1</t>
  </si>
  <si>
    <t>72.2</t>
  </si>
  <si>
    <t>73.1</t>
  </si>
  <si>
    <t>73.2</t>
  </si>
  <si>
    <t>74.1</t>
  </si>
  <si>
    <t>74.2</t>
  </si>
  <si>
    <t>75.1</t>
  </si>
  <si>
    <t>75.2</t>
  </si>
  <si>
    <t>78.1</t>
  </si>
  <si>
    <t>78.2</t>
  </si>
  <si>
    <t>79.1</t>
  </si>
  <si>
    <t>79.2</t>
  </si>
  <si>
    <t>80.1</t>
  </si>
  <si>
    <t>80.2</t>
  </si>
  <si>
    <t>81.1</t>
  </si>
  <si>
    <t>81.2</t>
  </si>
  <si>
    <t>82.1</t>
  </si>
  <si>
    <t>82.2</t>
  </si>
  <si>
    <t>83.1</t>
  </si>
  <si>
    <t>83.2</t>
  </si>
  <si>
    <t>84.1</t>
  </si>
  <si>
    <t>84.2</t>
  </si>
  <si>
    <t>85.1</t>
  </si>
  <si>
    <t>85.2</t>
  </si>
  <si>
    <t>86.1</t>
  </si>
  <si>
    <t>86.2</t>
  </si>
  <si>
    <t>87.1</t>
  </si>
  <si>
    <t>87.2</t>
  </si>
  <si>
    <t>88.1</t>
  </si>
  <si>
    <t>88.2</t>
  </si>
  <si>
    <t>89.1</t>
  </si>
  <si>
    <t>89.2</t>
  </si>
  <si>
    <t>90.1</t>
  </si>
  <si>
    <t>90.2</t>
  </si>
  <si>
    <t>91.1</t>
  </si>
  <si>
    <t>91.2</t>
  </si>
  <si>
    <t>Подпрограмма 10: Формирование современной городской среды в Североуральском городском округе</t>
  </si>
  <si>
    <t xml:space="preserve">Всего по подпрограмме 10, </t>
  </si>
  <si>
    <t>12.3.</t>
  </si>
  <si>
    <t>12.4.</t>
  </si>
  <si>
    <t>12.5.</t>
  </si>
  <si>
    <t>12.6.</t>
  </si>
  <si>
    <t>12.7.</t>
  </si>
  <si>
    <t>12.8.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</si>
  <si>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</si>
  <si>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</si>
  <si>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</si>
  <si>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</si>
  <si>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</si>
  <si>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</si>
  <si>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</si>
  <si>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</si>
  <si>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</si>
  <si>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</si>
  <si>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</si>
  <si>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</si>
  <si>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</si>
  <si>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15.16.</t>
  </si>
  <si>
    <t>15.17.</t>
  </si>
  <si>
    <t>15.18.</t>
  </si>
  <si>
    <t>15.19.</t>
  </si>
  <si>
    <t>15.20.</t>
  </si>
  <si>
    <t>15.21.</t>
  </si>
  <si>
    <t>15.22.</t>
  </si>
  <si>
    <t>15.23.</t>
  </si>
  <si>
    <t>15.24.</t>
  </si>
  <si>
    <t>15.25.</t>
  </si>
  <si>
    <t>15.26.</t>
  </si>
  <si>
    <t>15.27.</t>
  </si>
  <si>
    <t>15.28.</t>
  </si>
  <si>
    <t>15.29.</t>
  </si>
  <si>
    <t>15.30.</t>
  </si>
  <si>
    <t>15.31.</t>
  </si>
  <si>
    <t>15.32.</t>
  </si>
  <si>
    <t>15.33.</t>
  </si>
  <si>
    <t>15.34.</t>
  </si>
  <si>
    <t>15.35.</t>
  </si>
  <si>
    <t>15.36.</t>
  </si>
  <si>
    <t>15.37.</t>
  </si>
  <si>
    <t>15.38.</t>
  </si>
  <si>
    <t>15.39.</t>
  </si>
  <si>
    <t>15.40.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</si>
  <si>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</si>
  <si>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</si>
  <si>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</si>
  <si>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</si>
  <si>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</si>
  <si>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</si>
  <si>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</si>
  <si>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</si>
  <si>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22.3.</t>
  </si>
  <si>
    <t>24.3.</t>
  </si>
  <si>
    <t>29.4.</t>
  </si>
  <si>
    <t>35.2</t>
  </si>
  <si>
    <t>42.3.</t>
  </si>
  <si>
    <t>42.4.</t>
  </si>
  <si>
    <t>45.3.</t>
  </si>
  <si>
    <t>45.4.</t>
  </si>
  <si>
    <t>53.2.</t>
  </si>
  <si>
    <t>68.</t>
  </si>
  <si>
    <t>68.1.</t>
  </si>
  <si>
    <t>68.2.</t>
  </si>
  <si>
    <t>68.9</t>
  </si>
  <si>
    <t>68.10</t>
  </si>
  <si>
    <t>68.11</t>
  </si>
  <si>
    <t>68.12</t>
  </si>
  <si>
    <t>68.13</t>
  </si>
  <si>
    <t>68.14</t>
  </si>
  <si>
    <t>69.1</t>
  </si>
  <si>
    <t>69.2</t>
  </si>
  <si>
    <t>69.3</t>
  </si>
  <si>
    <t>69.4</t>
  </si>
  <si>
    <t>69.5</t>
  </si>
  <si>
    <t>69.6</t>
  </si>
  <si>
    <t>69.7</t>
  </si>
  <si>
    <t>69.8</t>
  </si>
  <si>
    <t>70.1.</t>
  </si>
  <si>
    <t>70.2.</t>
  </si>
  <si>
    <t>76.1</t>
  </si>
  <si>
    <t>76.2</t>
  </si>
  <si>
    <t>77.1.</t>
  </si>
  <si>
    <t>83.3</t>
  </si>
  <si>
    <t>89.3</t>
  </si>
  <si>
    <t>90.</t>
  </si>
  <si>
    <t>92.</t>
  </si>
  <si>
    <t>92.1</t>
  </si>
  <si>
    <t>92.2</t>
  </si>
  <si>
    <t>93.</t>
  </si>
  <si>
    <t>93.1</t>
  </si>
  <si>
    <t>93.2</t>
  </si>
  <si>
    <t>93.3</t>
  </si>
  <si>
    <t>93.4</t>
  </si>
  <si>
    <t>94.</t>
  </si>
  <si>
    <t>94.1</t>
  </si>
  <si>
    <t>94.2</t>
  </si>
  <si>
    <t>94.3</t>
  </si>
  <si>
    <t>95.</t>
  </si>
  <si>
    <t>95.1</t>
  </si>
  <si>
    <t>95.2</t>
  </si>
  <si>
    <t>95.3</t>
  </si>
  <si>
    <t>96.</t>
  </si>
  <si>
    <t>96.1</t>
  </si>
  <si>
    <t>96.2</t>
  </si>
  <si>
    <t>96.3</t>
  </si>
  <si>
    <t>97.</t>
  </si>
  <si>
    <t>97.1</t>
  </si>
  <si>
    <t>97.2</t>
  </si>
  <si>
    <t>97.3</t>
  </si>
  <si>
    <t>98.</t>
  </si>
  <si>
    <t>98.1</t>
  </si>
  <si>
    <t>98.2</t>
  </si>
  <si>
    <t>98.3</t>
  </si>
  <si>
    <t xml:space="preserve"> Мероприятие 1 - Благоустройство дворовых территорий Североуральского городского округа (г. Североуральск, ул. Ленина,42,43; п.Черемухово, квартал 13)                    </t>
  </si>
  <si>
    <t>внебюджетные источники</t>
  </si>
  <si>
    <t>97.4</t>
  </si>
  <si>
    <t>93.5</t>
  </si>
  <si>
    <t>94.4</t>
  </si>
  <si>
    <t>95.4</t>
  </si>
  <si>
    <t>96.4</t>
  </si>
  <si>
    <t>98.4</t>
  </si>
  <si>
    <t xml:space="preserve"> - г. Североуральск, ул. Ленина д.42</t>
  </si>
  <si>
    <t xml:space="preserve"> - г. Североуральск, ул. Ленина д.43</t>
  </si>
  <si>
    <t xml:space="preserve"> - п. Черемухово (13 квартал), ул. Ленина д.30,32,34,36,38,40,42,44,46,48, ул. Иванова д. 5,7,9,11,13,15,17</t>
  </si>
  <si>
    <t>99.</t>
  </si>
  <si>
    <t>99.1</t>
  </si>
  <si>
    <t>99.2</t>
  </si>
  <si>
    <t>99.3</t>
  </si>
  <si>
    <t>100.</t>
  </si>
  <si>
    <t>100.1</t>
  </si>
  <si>
    <t>100.2</t>
  </si>
  <si>
    <t>100.3</t>
  </si>
  <si>
    <t>101.</t>
  </si>
  <si>
    <t>101.1</t>
  </si>
  <si>
    <t>101.2</t>
  </si>
  <si>
    <t>101.3</t>
  </si>
  <si>
    <t>102.</t>
  </si>
  <si>
    <t>102.1</t>
  </si>
  <si>
    <t>102.2</t>
  </si>
  <si>
    <t>102.3</t>
  </si>
  <si>
    <t>102.4</t>
  </si>
  <si>
    <t xml:space="preserve"> - Аллея по ул. Молодежная</t>
  </si>
  <si>
    <t>103.</t>
  </si>
  <si>
    <t>103.1</t>
  </si>
  <si>
    <t>103.2</t>
  </si>
  <si>
    <t>103.3</t>
  </si>
  <si>
    <t xml:space="preserve"> Мероприятие 2 -   Благоустройство общественных территории Североуральского городского округа, аллея по ул. Молодежная</t>
  </si>
  <si>
    <t>Объем расходов на выполнение мероприятия за счет всех источников ресурсного обеспечения,  тыс. руб.</t>
  </si>
  <si>
    <t xml:space="preserve"> - средства заинтересованных лиц</t>
  </si>
  <si>
    <t>1.4.</t>
  </si>
  <si>
    <t>3.4.</t>
  </si>
  <si>
    <t>15.41.</t>
  </si>
  <si>
    <t>15.42.</t>
  </si>
  <si>
    <t>15.43.</t>
  </si>
  <si>
    <t>стр.8.                        с 2017 года стр. 9</t>
  </si>
  <si>
    <t>стр.5.1.</t>
  </si>
  <si>
    <t>стр.13</t>
  </si>
  <si>
    <t>стр.5</t>
  </si>
  <si>
    <t>стр.6</t>
  </si>
  <si>
    <t>стр.11</t>
  </si>
  <si>
    <t>стр.14</t>
  </si>
  <si>
    <t>стр.15</t>
  </si>
  <si>
    <t>стр. 13</t>
  </si>
  <si>
    <t>стр. 5</t>
  </si>
  <si>
    <t>стр. 17</t>
  </si>
  <si>
    <t xml:space="preserve"> стр.5,5.1.,6,11,13,14,15,17</t>
  </si>
  <si>
    <t>стр.16</t>
  </si>
  <si>
    <t>стр. 4</t>
  </si>
  <si>
    <t>стр.28</t>
  </si>
  <si>
    <t>стр.33</t>
  </si>
  <si>
    <t>стр.29</t>
  </si>
  <si>
    <t>стр.22,23,24,25,26</t>
  </si>
  <si>
    <t>стр.30</t>
  </si>
  <si>
    <t>стр.35,36</t>
  </si>
  <si>
    <t>стр.40</t>
  </si>
  <si>
    <t>стр.44,46</t>
  </si>
  <si>
    <t>стр.47</t>
  </si>
  <si>
    <t>стр.54</t>
  </si>
  <si>
    <t>стр.51</t>
  </si>
  <si>
    <t>стр.53</t>
  </si>
  <si>
    <t>стр.52</t>
  </si>
  <si>
    <t>стр.61</t>
  </si>
  <si>
    <t>стр.58,59,60,65</t>
  </si>
  <si>
    <t>стр.58</t>
  </si>
  <si>
    <t>стр. 59</t>
  </si>
  <si>
    <t>стр. 60</t>
  </si>
  <si>
    <t>стр.65</t>
  </si>
  <si>
    <t xml:space="preserve"> стр. 66,67</t>
  </si>
  <si>
    <t>стр.66</t>
  </si>
  <si>
    <t>стр.67</t>
  </si>
  <si>
    <t>стр.76</t>
  </si>
  <si>
    <t>стр.86</t>
  </si>
  <si>
    <t>стр.87</t>
  </si>
  <si>
    <t>стр.84</t>
  </si>
  <si>
    <t>стр.88</t>
  </si>
  <si>
    <t>стр.92,96</t>
  </si>
  <si>
    <t>стр.94</t>
  </si>
  <si>
    <t>стр.80,82.                 с 2014 по 2015 годы стр.81</t>
  </si>
  <si>
    <t>26.</t>
  </si>
  <si>
    <t>26.1.</t>
  </si>
  <si>
    <t>26.2.</t>
  </si>
  <si>
    <t>26.3.</t>
  </si>
  <si>
    <t>28.4.</t>
  </si>
  <si>
    <t>28.5.</t>
  </si>
  <si>
    <t>28.6.</t>
  </si>
  <si>
    <t>28.7.</t>
  </si>
  <si>
    <t xml:space="preserve"> - Обустройство источника нецентрализованного водоснабжения в п. Сосьва</t>
  </si>
  <si>
    <t>54.3.</t>
  </si>
  <si>
    <t>53.3.</t>
  </si>
  <si>
    <t>49.3.</t>
  </si>
  <si>
    <t xml:space="preserve"> - Разработка проектно-сметной документации и проведение ценовой экспертизы скверов, парков и аллей Североуральского городского округа</t>
  </si>
  <si>
    <t>местный бюджет, в т.ч.:</t>
  </si>
  <si>
    <t xml:space="preserve"> - местный бюджет</t>
  </si>
  <si>
    <t xml:space="preserve">внебюджетные источники </t>
  </si>
  <si>
    <t>К постановлению Администрации  Североуральского городского округа от 27.11.2017  № 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</si>
</sst>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0.000000"/>
    <numFmt numFmtId="171" formatCode="#,##0.00000_ ;\-#,##0.00000\ "/>
  </numFmts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7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5" fontId="0" fillId="0" borderId="0" xfId="0" applyNumberFormat="1" applyBorder="1"/>
    <xf numFmtId="0" fontId="0" fillId="3" borderId="0" xfId="0" applyFill="1"/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67" fontId="0" fillId="0" borderId="0" xfId="0" applyNumberFormat="1"/>
    <xf numFmtId="166" fontId="0" fillId="0" borderId="0" xfId="0" applyNumberFormat="1"/>
    <xf numFmtId="0" fontId="1" fillId="3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68" fontId="1" fillId="3" borderId="1" xfId="0" applyNumberFormat="1" applyFont="1" applyFill="1" applyBorder="1" applyAlignment="1">
      <alignment horizontal="right" vertical="center" wrapText="1"/>
    </xf>
    <xf numFmtId="169" fontId="1" fillId="0" borderId="1" xfId="0" applyNumberFormat="1" applyFont="1" applyFill="1" applyBorder="1" applyAlignment="1">
      <alignment horizontal="right" vertical="center" wrapText="1"/>
    </xf>
    <xf numFmtId="170" fontId="1" fillId="0" borderId="1" xfId="0" applyNumberFormat="1" applyFont="1" applyFill="1" applyBorder="1" applyAlignment="1">
      <alignment horizontal="right" vertical="center" wrapText="1"/>
    </xf>
    <xf numFmtId="168" fontId="1" fillId="3" borderId="5" xfId="0" applyNumberFormat="1" applyFont="1" applyFill="1" applyBorder="1" applyAlignment="1">
      <alignment horizontal="right" vertical="center" wrapText="1"/>
    </xf>
    <xf numFmtId="168" fontId="1" fillId="0" borderId="5" xfId="0" applyNumberFormat="1" applyFont="1" applyFill="1" applyBorder="1" applyAlignment="1">
      <alignment horizontal="right" vertical="center" wrapText="1"/>
    </xf>
    <xf numFmtId="168" fontId="1" fillId="0" borderId="6" xfId="0" applyNumberFormat="1" applyFont="1" applyFill="1" applyBorder="1" applyAlignment="1">
      <alignment horizontal="right" vertical="center" wrapText="1"/>
    </xf>
    <xf numFmtId="169" fontId="1" fillId="0" borderId="6" xfId="0" applyNumberFormat="1" applyFont="1" applyFill="1" applyBorder="1" applyAlignment="1">
      <alignment horizontal="right" vertical="center" wrapText="1"/>
    </xf>
    <xf numFmtId="168" fontId="1" fillId="0" borderId="7" xfId="0" applyNumberFormat="1" applyFont="1" applyFill="1" applyBorder="1" applyAlignment="1">
      <alignment horizontal="right" vertical="center" wrapText="1"/>
    </xf>
    <xf numFmtId="168" fontId="1" fillId="3" borderId="1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9" fontId="0" fillId="0" borderId="0" xfId="0" applyNumberFormat="1"/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169" fontId="1" fillId="0" borderId="9" xfId="0" applyNumberFormat="1" applyFont="1" applyFill="1" applyBorder="1" applyAlignment="1">
      <alignment horizontal="right" vertical="center" wrapText="1"/>
    </xf>
    <xf numFmtId="168" fontId="1" fillId="0" borderId="6" xfId="0" applyNumberFormat="1" applyFont="1" applyFill="1" applyBorder="1" applyAlignment="1">
      <alignment vertical="center" wrapText="1"/>
    </xf>
    <xf numFmtId="171" fontId="1" fillId="3" borderId="1" xfId="0" applyNumberFormat="1" applyFont="1" applyFill="1" applyBorder="1" applyAlignment="1">
      <alignment horizontal="right" vertical="center" wrapText="1"/>
    </xf>
    <xf numFmtId="171" fontId="1" fillId="3" borderId="5" xfId="1" applyNumberFormat="1" applyFont="1" applyFill="1" applyBorder="1" applyAlignment="1">
      <alignment horizontal="right" vertical="center" wrapText="1"/>
    </xf>
    <xf numFmtId="171" fontId="1" fillId="3" borderId="1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6" xfId="1" applyNumberFormat="1" applyFont="1" applyFill="1" applyBorder="1" applyAlignment="1">
      <alignment horizontal="right" vertical="center" wrapText="1"/>
    </xf>
    <xf numFmtId="171" fontId="1" fillId="0" borderId="1" xfId="1" applyNumberFormat="1" applyFont="1" applyFill="1" applyBorder="1" applyAlignment="1">
      <alignment horizontal="right" vertical="center" wrapText="1"/>
    </xf>
    <xf numFmtId="169" fontId="1" fillId="0" borderId="1" xfId="1" applyNumberFormat="1" applyFont="1" applyFill="1" applyBorder="1" applyAlignment="1">
      <alignment horizontal="right" vertical="center" wrapText="1"/>
    </xf>
    <xf numFmtId="169" fontId="1" fillId="0" borderId="6" xfId="1" applyNumberFormat="1" applyFont="1" applyFill="1" applyBorder="1" applyAlignment="1">
      <alignment horizontal="right" vertical="center" wrapText="1"/>
    </xf>
    <xf numFmtId="169" fontId="1" fillId="3" borderId="1" xfId="0" applyNumberFormat="1" applyFont="1" applyFill="1" applyBorder="1" applyAlignment="1">
      <alignment horizontal="right" vertical="center" wrapText="1"/>
    </xf>
    <xf numFmtId="169" fontId="1" fillId="3" borderId="8" xfId="0" applyNumberFormat="1" applyFont="1" applyFill="1" applyBorder="1" applyAlignment="1">
      <alignment horizontal="right" vertical="center" wrapText="1"/>
    </xf>
    <xf numFmtId="169" fontId="1" fillId="0" borderId="8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168" fontId="1" fillId="3" borderId="8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vertical="center" wrapText="1"/>
    </xf>
    <xf numFmtId="169" fontId="1" fillId="0" borderId="8" xfId="0" applyNumberFormat="1" applyFont="1" applyFill="1" applyBorder="1" applyAlignment="1">
      <alignment horizontal="right" vertical="center" wrapText="1"/>
    </xf>
    <xf numFmtId="168" fontId="1" fillId="0" borderId="8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170" fontId="1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166" fontId="1" fillId="3" borderId="6" xfId="0" applyNumberFormat="1" applyFont="1" applyFill="1" applyBorder="1" applyAlignment="1">
      <alignment horizontal="center" vertical="center" wrapText="1"/>
    </xf>
    <xf numFmtId="166" fontId="1" fillId="3" borderId="8" xfId="0" applyNumberFormat="1" applyFont="1" applyFill="1" applyBorder="1" applyAlignment="1">
      <alignment horizontal="center" vertical="center" wrapText="1"/>
    </xf>
    <xf numFmtId="168" fontId="1" fillId="3" borderId="6" xfId="0" applyNumberFormat="1" applyFont="1" applyFill="1" applyBorder="1" applyAlignment="1">
      <alignment horizontal="right" vertical="center" wrapText="1"/>
    </xf>
    <xf numFmtId="168" fontId="1" fillId="3" borderId="8" xfId="0" applyNumberFormat="1" applyFont="1" applyFill="1" applyBorder="1" applyAlignment="1">
      <alignment horizontal="right" vertical="center" wrapText="1"/>
    </xf>
    <xf numFmtId="166" fontId="1" fillId="3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167" fontId="1" fillId="3" borderId="6" xfId="0" applyNumberFormat="1" applyFont="1" applyFill="1" applyBorder="1" applyAlignment="1">
      <alignment horizontal="center" vertical="center" wrapText="1"/>
    </xf>
    <xf numFmtId="167" fontId="1" fillId="3" borderId="11" xfId="0" applyNumberFormat="1" applyFont="1" applyFill="1" applyBorder="1" applyAlignment="1">
      <alignment horizontal="center" vertical="center" wrapText="1"/>
    </xf>
    <xf numFmtId="167" fontId="1" fillId="3" borderId="8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166" fontId="1" fillId="0" borderId="8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64"/>
  <sheetViews>
    <sheetView tabSelected="1" view="pageLayout" topLeftCell="A372" zoomScaleNormal="120" zoomScaleSheetLayoutView="30" workbookViewId="0">
      <selection activeCell="H1" sqref="A1:K464"/>
    </sheetView>
  </sheetViews>
  <sheetFormatPr defaultRowHeight="15" x14ac:dyDescent="0.25"/>
  <cols>
    <col min="1" max="1" width="5.42578125" customWidth="1"/>
    <col min="2" max="2" width="26.85546875" customWidth="1"/>
    <col min="3" max="4" width="14.28515625" customWidth="1"/>
    <col min="5" max="5" width="13.5703125" customWidth="1"/>
    <col min="6" max="6" width="12.7109375" customWidth="1"/>
    <col min="7" max="7" width="12.85546875" customWidth="1"/>
    <col min="8" max="9" width="12.140625" customWidth="1"/>
    <col min="10" max="10" width="12.5703125" customWidth="1"/>
    <col min="11" max="11" width="15.42578125" customWidth="1"/>
    <col min="12" max="13" width="11.5703125" bestFit="1" customWidth="1"/>
    <col min="14" max="14" width="13.28515625" customWidth="1"/>
    <col min="15" max="16" width="11.5703125" bestFit="1" customWidth="1"/>
  </cols>
  <sheetData>
    <row r="1" spans="1:16" ht="47.25" customHeight="1" x14ac:dyDescent="0.25">
      <c r="I1" s="103" t="s">
        <v>614</v>
      </c>
      <c r="J1" s="103"/>
      <c r="K1" s="103"/>
    </row>
    <row r="2" spans="1:16" ht="116.25" customHeight="1" x14ac:dyDescent="0.25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"/>
      <c r="M2" s="9"/>
    </row>
    <row r="3" spans="1:16" ht="28.5" customHeight="1" x14ac:dyDescent="0.25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6" ht="15.75" x14ac:dyDescent="0.25">
      <c r="A4" s="101" t="s">
        <v>39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6" ht="15.75" x14ac:dyDescent="0.25">
      <c r="A5" s="101" t="s">
        <v>38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6" ht="15.75" x14ac:dyDescent="0.25">
      <c r="A6" s="102" t="s">
        <v>48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6" ht="15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16" ht="61.5" customHeight="1" x14ac:dyDescent="0.25">
      <c r="A8" s="85" t="s">
        <v>1</v>
      </c>
      <c r="B8" s="65" t="s">
        <v>16</v>
      </c>
      <c r="C8" s="104" t="s">
        <v>547</v>
      </c>
      <c r="D8" s="105"/>
      <c r="E8" s="105"/>
      <c r="F8" s="105"/>
      <c r="G8" s="105"/>
      <c r="H8" s="105"/>
      <c r="I8" s="105"/>
      <c r="J8" s="106"/>
      <c r="K8" s="65" t="s">
        <v>15</v>
      </c>
    </row>
    <row r="9" spans="1:16" ht="30" customHeight="1" x14ac:dyDescent="0.25">
      <c r="A9" s="65"/>
      <c r="B9" s="66"/>
      <c r="C9" s="34" t="s">
        <v>2</v>
      </c>
      <c r="D9" s="37" t="s">
        <v>97</v>
      </c>
      <c r="E9" s="34" t="s">
        <v>98</v>
      </c>
      <c r="F9" s="34" t="s">
        <v>99</v>
      </c>
      <c r="G9" s="34" t="s">
        <v>100</v>
      </c>
      <c r="H9" s="34" t="s">
        <v>101</v>
      </c>
      <c r="I9" s="34" t="s">
        <v>102</v>
      </c>
      <c r="J9" s="34" t="s">
        <v>103</v>
      </c>
      <c r="K9" s="66"/>
      <c r="L9" s="1"/>
      <c r="M9" s="1"/>
      <c r="N9" s="13"/>
      <c r="P9" s="1"/>
    </row>
    <row r="10" spans="1:16" ht="12" customHeight="1" x14ac:dyDescent="0.25">
      <c r="A10" s="18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"/>
      <c r="M10" s="1"/>
      <c r="N10" s="13"/>
      <c r="P10" s="1"/>
    </row>
    <row r="11" spans="1:16" ht="28.5" customHeight="1" x14ac:dyDescent="0.25">
      <c r="A11" s="36" t="s">
        <v>120</v>
      </c>
      <c r="B11" s="14" t="s">
        <v>3</v>
      </c>
      <c r="C11" s="21">
        <f>SUM(D11:J11)</f>
        <v>1179778.5534400002</v>
      </c>
      <c r="D11" s="21">
        <f t="shared" ref="D11:J11" si="0">SUM(D12+D15+D16+D17)</f>
        <v>283826.90000000002</v>
      </c>
      <c r="E11" s="21">
        <f t="shared" si="0"/>
        <v>348239.16000000003</v>
      </c>
      <c r="F11" s="21">
        <f t="shared" si="0"/>
        <v>216622.58757999999</v>
      </c>
      <c r="G11" s="21">
        <f t="shared" si="0"/>
        <v>121145.40586</v>
      </c>
      <c r="H11" s="21">
        <f t="shared" si="0"/>
        <v>81381</v>
      </c>
      <c r="I11" s="21">
        <f t="shared" si="0"/>
        <v>64762.400000000009</v>
      </c>
      <c r="J11" s="21">
        <f t="shared" si="0"/>
        <v>63801.100000000006</v>
      </c>
      <c r="K11" s="79" t="s">
        <v>61</v>
      </c>
      <c r="L11" s="1"/>
      <c r="M11" s="1"/>
      <c r="N11" s="1"/>
      <c r="O11" s="1"/>
      <c r="P11" s="1"/>
    </row>
    <row r="12" spans="1:16" x14ac:dyDescent="0.25">
      <c r="A12" s="36" t="s">
        <v>121</v>
      </c>
      <c r="B12" s="32" t="s">
        <v>611</v>
      </c>
      <c r="C12" s="21">
        <f t="shared" ref="C12:C17" si="1">SUM(D12:J12)</f>
        <v>639102.64480999997</v>
      </c>
      <c r="D12" s="21">
        <f t="shared" ref="D12:J12" si="2">SUM(D13:D14)</f>
        <v>92792.8</v>
      </c>
      <c r="E12" s="21">
        <f t="shared" si="2"/>
        <v>126635.26</v>
      </c>
      <c r="F12" s="21">
        <f t="shared" si="2"/>
        <v>117147.57338999999</v>
      </c>
      <c r="G12" s="21">
        <f t="shared" si="2"/>
        <v>94516.711420000007</v>
      </c>
      <c r="H12" s="21">
        <f t="shared" si="2"/>
        <v>80408.100000000006</v>
      </c>
      <c r="I12" s="21">
        <f t="shared" si="2"/>
        <v>63801.100000000006</v>
      </c>
      <c r="J12" s="21">
        <f t="shared" si="2"/>
        <v>63801.100000000006</v>
      </c>
      <c r="K12" s="83"/>
      <c r="L12" s="1"/>
      <c r="M12" s="1"/>
      <c r="N12" s="1"/>
      <c r="O12" s="1"/>
      <c r="P12" s="1"/>
    </row>
    <row r="13" spans="1:16" x14ac:dyDescent="0.25">
      <c r="A13" s="36"/>
      <c r="B13" s="32" t="s">
        <v>612</v>
      </c>
      <c r="C13" s="21">
        <f t="shared" si="1"/>
        <v>638907.37920999993</v>
      </c>
      <c r="D13" s="21">
        <f t="shared" ref="D13:J13" si="3">SUM(D19+D24)</f>
        <v>92792.8</v>
      </c>
      <c r="E13" s="21">
        <f t="shared" si="3"/>
        <v>126635.26</v>
      </c>
      <c r="F13" s="21">
        <f t="shared" si="3"/>
        <v>117147.57338999999</v>
      </c>
      <c r="G13" s="21">
        <f t="shared" si="3"/>
        <v>94321.445820000008</v>
      </c>
      <c r="H13" s="21">
        <f t="shared" si="3"/>
        <v>80408.100000000006</v>
      </c>
      <c r="I13" s="21">
        <f t="shared" si="3"/>
        <v>63801.100000000006</v>
      </c>
      <c r="J13" s="21">
        <f t="shared" si="3"/>
        <v>63801.100000000006</v>
      </c>
      <c r="K13" s="83"/>
      <c r="L13" s="1"/>
      <c r="M13" s="1"/>
      <c r="N13" s="1"/>
      <c r="O13" s="1"/>
      <c r="P13" s="1"/>
    </row>
    <row r="14" spans="1:16" ht="25.5" x14ac:dyDescent="0.25">
      <c r="A14" s="36"/>
      <c r="B14" s="32" t="s">
        <v>548</v>
      </c>
      <c r="C14" s="21">
        <f t="shared" si="1"/>
        <v>195.26560000000001</v>
      </c>
      <c r="D14" s="21">
        <f t="shared" ref="D14:J14" si="4">SUM(D25)</f>
        <v>0</v>
      </c>
      <c r="E14" s="21">
        <f t="shared" si="4"/>
        <v>0</v>
      </c>
      <c r="F14" s="21">
        <f t="shared" si="4"/>
        <v>0</v>
      </c>
      <c r="G14" s="21">
        <f t="shared" si="4"/>
        <v>195.26560000000001</v>
      </c>
      <c r="H14" s="21">
        <f t="shared" si="4"/>
        <v>0</v>
      </c>
      <c r="I14" s="21">
        <f t="shared" si="4"/>
        <v>0</v>
      </c>
      <c r="J14" s="21">
        <f t="shared" si="4"/>
        <v>0</v>
      </c>
      <c r="K14" s="83"/>
      <c r="L14" s="1"/>
      <c r="M14" s="1"/>
      <c r="N14" s="1"/>
      <c r="O14" s="1"/>
      <c r="P14" s="1"/>
    </row>
    <row r="15" spans="1:16" x14ac:dyDescent="0.25">
      <c r="A15" s="36" t="s">
        <v>122</v>
      </c>
      <c r="B15" s="14" t="s">
        <v>5</v>
      </c>
      <c r="C15" s="21">
        <f t="shared" si="1"/>
        <v>353219.63811000006</v>
      </c>
      <c r="D15" s="21">
        <f t="shared" ref="D15:J15" si="5">SUM(D20+D26)</f>
        <v>109216.09999999999</v>
      </c>
      <c r="E15" s="21">
        <f t="shared" si="5"/>
        <v>135104.30000000002</v>
      </c>
      <c r="F15" s="21">
        <f t="shared" si="5"/>
        <v>81477.35126000001</v>
      </c>
      <c r="G15" s="21">
        <f t="shared" si="5"/>
        <v>25487.686850000002</v>
      </c>
      <c r="H15" s="21">
        <f t="shared" si="5"/>
        <v>972.9</v>
      </c>
      <c r="I15" s="21">
        <f t="shared" si="5"/>
        <v>961.3</v>
      </c>
      <c r="J15" s="21">
        <f t="shared" si="5"/>
        <v>0</v>
      </c>
      <c r="K15" s="83"/>
      <c r="L15" s="1"/>
      <c r="M15" s="1"/>
      <c r="N15" s="1"/>
      <c r="O15" s="1"/>
      <c r="P15" s="1"/>
    </row>
    <row r="16" spans="1:16" x14ac:dyDescent="0.25">
      <c r="A16" s="36" t="s">
        <v>123</v>
      </c>
      <c r="B16" s="14" t="s">
        <v>54</v>
      </c>
      <c r="C16" s="21">
        <f t="shared" si="1"/>
        <v>187456.27051999999</v>
      </c>
      <c r="D16" s="21">
        <f t="shared" ref="D16:J16" si="6">SUM(D27+D21)</f>
        <v>81818</v>
      </c>
      <c r="E16" s="21">
        <f t="shared" si="6"/>
        <v>86499.6</v>
      </c>
      <c r="F16" s="21">
        <f t="shared" si="6"/>
        <v>17997.662929999999</v>
      </c>
      <c r="G16" s="21">
        <f t="shared" si="6"/>
        <v>1141.0075899999999</v>
      </c>
      <c r="H16" s="21">
        <f t="shared" si="6"/>
        <v>0</v>
      </c>
      <c r="I16" s="21">
        <f t="shared" si="6"/>
        <v>0</v>
      </c>
      <c r="J16" s="21">
        <f t="shared" si="6"/>
        <v>0</v>
      </c>
      <c r="K16" s="83"/>
      <c r="L16" s="1"/>
      <c r="M16" s="1"/>
      <c r="N16" s="33">
        <f>SUM(G12:G16)</f>
        <v>215662.11728000003</v>
      </c>
      <c r="O16" s="1"/>
      <c r="P16" s="1"/>
    </row>
    <row r="17" spans="1:16" ht="13.5" customHeight="1" x14ac:dyDescent="0.25">
      <c r="A17" s="36" t="s">
        <v>549</v>
      </c>
      <c r="B17" s="14" t="s">
        <v>514</v>
      </c>
      <c r="C17" s="21">
        <f t="shared" si="1"/>
        <v>0</v>
      </c>
      <c r="D17" s="21">
        <v>0</v>
      </c>
      <c r="E17" s="21">
        <v>0</v>
      </c>
      <c r="F17" s="21">
        <v>0</v>
      </c>
      <c r="G17" s="29">
        <v>0</v>
      </c>
      <c r="H17" s="21">
        <v>0</v>
      </c>
      <c r="I17" s="21">
        <v>0</v>
      </c>
      <c r="J17" s="21">
        <v>0</v>
      </c>
      <c r="K17" s="83"/>
      <c r="L17" s="1"/>
      <c r="M17" s="1"/>
      <c r="N17" s="1"/>
      <c r="O17" s="1"/>
      <c r="P17" s="1"/>
    </row>
    <row r="18" spans="1:16" ht="16.5" customHeight="1" x14ac:dyDescent="0.25">
      <c r="A18" s="36" t="s">
        <v>124</v>
      </c>
      <c r="B18" s="14" t="s">
        <v>6</v>
      </c>
      <c r="C18" s="21">
        <f>SUM(C19:C21)</f>
        <v>657522.94102000003</v>
      </c>
      <c r="D18" s="21">
        <f>SUM(D19:D21)</f>
        <v>232761.9</v>
      </c>
      <c r="E18" s="21">
        <f t="shared" ref="E18:J18" si="7">SUM(E19:E21)</f>
        <v>271669</v>
      </c>
      <c r="F18" s="21">
        <f t="shared" si="7"/>
        <v>133207.8847</v>
      </c>
      <c r="G18" s="21">
        <f t="shared" si="7"/>
        <v>16137.356319999999</v>
      </c>
      <c r="H18" s="21">
        <f t="shared" si="7"/>
        <v>3746.8</v>
      </c>
      <c r="I18" s="21">
        <f t="shared" si="7"/>
        <v>0</v>
      </c>
      <c r="J18" s="21">
        <f t="shared" si="7"/>
        <v>0</v>
      </c>
      <c r="K18" s="79" t="s">
        <v>61</v>
      </c>
    </row>
    <row r="19" spans="1:16" x14ac:dyDescent="0.25">
      <c r="A19" s="36" t="s">
        <v>125</v>
      </c>
      <c r="B19" s="14" t="s">
        <v>4</v>
      </c>
      <c r="C19" s="29">
        <f t="shared" ref="C19:C27" si="8">SUM(D19:J19)</f>
        <v>140918.55723999999</v>
      </c>
      <c r="D19" s="29">
        <f>D36+D129+D201+D221+D252+D287+D356+D375</f>
        <v>44727.8</v>
      </c>
      <c r="E19" s="29">
        <f>E36+E129+E201+E221+E252+E287+E356+E375</f>
        <v>50411.3</v>
      </c>
      <c r="F19" s="29">
        <f>F36+F129+F201+F221+F252+F287+F356+F375</f>
        <v>34707.970509999999</v>
      </c>
      <c r="G19" s="29">
        <f>G36+G129+G201+G221+G252+G287+G356+G375+G411</f>
        <v>7324.6867299999994</v>
      </c>
      <c r="H19" s="29">
        <f>H36+H129+H201+H221+H252+H287+H356+H375</f>
        <v>3746.8</v>
      </c>
      <c r="I19" s="29">
        <f>I36+I129+I201+I221+I252+I287+I356+I375</f>
        <v>0</v>
      </c>
      <c r="J19" s="29">
        <f>J36+J129+J201+J221+J252+J287+J356+J375</f>
        <v>0</v>
      </c>
      <c r="K19" s="83"/>
      <c r="L19" s="13"/>
    </row>
    <row r="20" spans="1:16" x14ac:dyDescent="0.25">
      <c r="A20" s="36" t="s">
        <v>126</v>
      </c>
      <c r="B20" s="14" t="s">
        <v>5</v>
      </c>
      <c r="C20" s="29">
        <f t="shared" si="8"/>
        <v>329148.11326000001</v>
      </c>
      <c r="D20" s="29">
        <f>D130+D222+D37</f>
        <v>106216.09999999999</v>
      </c>
      <c r="E20" s="29">
        <f>E130+E222+E37</f>
        <v>134758.1</v>
      </c>
      <c r="F20" s="29">
        <f>F130+F222</f>
        <v>80502.251260000005</v>
      </c>
      <c r="G20" s="29">
        <f>G130+G222</f>
        <v>7671.6620000000003</v>
      </c>
      <c r="H20" s="29">
        <f>H130+H222</f>
        <v>0</v>
      </c>
      <c r="I20" s="29">
        <f>I130+I222</f>
        <v>0</v>
      </c>
      <c r="J20" s="29">
        <f>J130+J222</f>
        <v>0</v>
      </c>
      <c r="K20" s="83"/>
    </row>
    <row r="21" spans="1:16" x14ac:dyDescent="0.25">
      <c r="A21" s="36" t="s">
        <v>127</v>
      </c>
      <c r="B21" s="14" t="s">
        <v>54</v>
      </c>
      <c r="C21" s="29">
        <f t="shared" si="8"/>
        <v>187456.27051999999</v>
      </c>
      <c r="D21" s="29">
        <f>D223</f>
        <v>81818</v>
      </c>
      <c r="E21" s="29">
        <f t="shared" ref="E21:J21" si="9">E223</f>
        <v>86499.6</v>
      </c>
      <c r="F21" s="29">
        <f t="shared" si="9"/>
        <v>17997.662929999999</v>
      </c>
      <c r="G21" s="29">
        <f t="shared" si="9"/>
        <v>1141.0075899999999</v>
      </c>
      <c r="H21" s="29">
        <f t="shared" si="9"/>
        <v>0</v>
      </c>
      <c r="I21" s="29">
        <f t="shared" si="9"/>
        <v>0</v>
      </c>
      <c r="J21" s="29">
        <f t="shared" si="9"/>
        <v>0</v>
      </c>
      <c r="K21" s="80"/>
      <c r="M21" s="13"/>
    </row>
    <row r="22" spans="1:16" x14ac:dyDescent="0.25">
      <c r="A22" s="31" t="s">
        <v>128</v>
      </c>
      <c r="B22" s="14" t="s">
        <v>7</v>
      </c>
      <c r="C22" s="21">
        <f t="shared" si="8"/>
        <v>728984.1753</v>
      </c>
      <c r="D22" s="21">
        <f>SUM(D23:D26)</f>
        <v>99130</v>
      </c>
      <c r="E22" s="21">
        <f>SUM(E23:E26)</f>
        <v>152794.12</v>
      </c>
      <c r="F22" s="21">
        <f>SUM(F23:F26)</f>
        <v>165854.30575999999</v>
      </c>
      <c r="G22" s="21">
        <f>SUM(G28+G27+G26+G23)</f>
        <v>105008.04954000001</v>
      </c>
      <c r="H22" s="21">
        <f>SUM(H28+H27+H26+H23)</f>
        <v>77634.2</v>
      </c>
      <c r="I22" s="21">
        <f>SUM(I28+I27+I26+I23)</f>
        <v>64762.400000000001</v>
      </c>
      <c r="J22" s="21">
        <f>SUM(J28+J27+J26+J23)</f>
        <v>63801.1</v>
      </c>
      <c r="K22" s="79" t="s">
        <v>61</v>
      </c>
      <c r="L22" s="13"/>
    </row>
    <row r="23" spans="1:16" x14ac:dyDescent="0.25">
      <c r="A23" s="31" t="s">
        <v>129</v>
      </c>
      <c r="B23" s="32" t="s">
        <v>611</v>
      </c>
      <c r="C23" s="21">
        <f>SUM(D23:J23)</f>
        <v>498184.08756999992</v>
      </c>
      <c r="D23" s="21">
        <f>D51+D175+D210+D239+D296+D365+D391+D261+D344</f>
        <v>48065</v>
      </c>
      <c r="E23" s="21">
        <f>E51+E175+E210+E239+E296+E365+E391+E261+E344</f>
        <v>76223.959999999992</v>
      </c>
      <c r="F23" s="21">
        <f>F51+F175+F210+F239+F296+F365+F391+F261+F344</f>
        <v>82439.602880000006</v>
      </c>
      <c r="G23" s="21">
        <f>SUM(G24:G25)</f>
        <v>87192.024690000006</v>
      </c>
      <c r="H23" s="21">
        <f>H51+H175+H210+H239+H296+H365+H391+H261+H344</f>
        <v>76661.3</v>
      </c>
      <c r="I23" s="21">
        <f>I51+I175+I210+I239+I296+I365+I391+I261+I344</f>
        <v>63801.1</v>
      </c>
      <c r="J23" s="21">
        <f>J51+J175+J210+J239+J296+J365+J391+J261+J344</f>
        <v>63801.1</v>
      </c>
      <c r="K23" s="83"/>
    </row>
    <row r="24" spans="1:16" x14ac:dyDescent="0.25">
      <c r="A24" s="31"/>
      <c r="B24" s="32" t="s">
        <v>612</v>
      </c>
      <c r="C24" s="21">
        <f t="shared" si="8"/>
        <v>497988.82196999993</v>
      </c>
      <c r="D24" s="21">
        <f t="shared" ref="D24:J24" si="10">SUM(D51+D175+D210+D239+D261+D296+D344+D365+D391+D427)</f>
        <v>48065</v>
      </c>
      <c r="E24" s="21">
        <f t="shared" si="10"/>
        <v>76223.959999999992</v>
      </c>
      <c r="F24" s="21">
        <f t="shared" si="10"/>
        <v>82439.602879999991</v>
      </c>
      <c r="G24" s="21">
        <f t="shared" si="10"/>
        <v>86996.759090000007</v>
      </c>
      <c r="H24" s="21">
        <f t="shared" si="10"/>
        <v>76661.3</v>
      </c>
      <c r="I24" s="21">
        <f t="shared" si="10"/>
        <v>63801.100000000006</v>
      </c>
      <c r="J24" s="21">
        <f t="shared" si="10"/>
        <v>63801.100000000006</v>
      </c>
      <c r="K24" s="83"/>
    </row>
    <row r="25" spans="1:16" ht="25.5" x14ac:dyDescent="0.25">
      <c r="A25" s="31"/>
      <c r="B25" s="32" t="s">
        <v>548</v>
      </c>
      <c r="C25" s="21">
        <f t="shared" si="8"/>
        <v>195.26560000000001</v>
      </c>
      <c r="D25" s="21">
        <f t="shared" ref="D25:J25" si="11">SUM(D428)</f>
        <v>0</v>
      </c>
      <c r="E25" s="21">
        <f t="shared" si="11"/>
        <v>0</v>
      </c>
      <c r="F25" s="21">
        <f t="shared" si="11"/>
        <v>0</v>
      </c>
      <c r="G25" s="21">
        <f t="shared" si="11"/>
        <v>195.26560000000001</v>
      </c>
      <c r="H25" s="21">
        <f t="shared" si="11"/>
        <v>0</v>
      </c>
      <c r="I25" s="21">
        <f t="shared" si="11"/>
        <v>0</v>
      </c>
      <c r="J25" s="21">
        <f t="shared" si="11"/>
        <v>0</v>
      </c>
      <c r="K25" s="83"/>
    </row>
    <row r="26" spans="1:16" x14ac:dyDescent="0.25">
      <c r="A26" s="31" t="s">
        <v>130</v>
      </c>
      <c r="B26" s="14" t="s">
        <v>5</v>
      </c>
      <c r="C26" s="21">
        <f>SUM(D26:J26)</f>
        <v>24071.524850000002</v>
      </c>
      <c r="D26" s="21">
        <f t="shared" ref="D26:J26" si="12">SUM(D176+D390+D52+D262+D429)</f>
        <v>3000</v>
      </c>
      <c r="E26" s="21">
        <f t="shared" si="12"/>
        <v>346.2</v>
      </c>
      <c r="F26" s="21">
        <f t="shared" si="12"/>
        <v>975.1</v>
      </c>
      <c r="G26" s="21">
        <f t="shared" si="12"/>
        <v>17816.024850000002</v>
      </c>
      <c r="H26" s="21">
        <f t="shared" si="12"/>
        <v>972.9</v>
      </c>
      <c r="I26" s="21">
        <f t="shared" si="12"/>
        <v>961.3</v>
      </c>
      <c r="J26" s="21">
        <f t="shared" si="12"/>
        <v>0</v>
      </c>
      <c r="K26" s="83"/>
    </row>
    <row r="27" spans="1:16" ht="12" customHeight="1" x14ac:dyDescent="0.25">
      <c r="A27" s="31" t="s">
        <v>131</v>
      </c>
      <c r="B27" s="14" t="s">
        <v>54</v>
      </c>
      <c r="C27" s="21">
        <f t="shared" si="8"/>
        <v>0</v>
      </c>
      <c r="D27" s="29">
        <v>0</v>
      </c>
      <c r="E27" s="29">
        <f t="shared" ref="E27:J27" si="13">E176</f>
        <v>0</v>
      </c>
      <c r="F27" s="29">
        <f t="shared" si="13"/>
        <v>0</v>
      </c>
      <c r="G27" s="29">
        <f t="shared" si="13"/>
        <v>0</v>
      </c>
      <c r="H27" s="29">
        <f t="shared" si="13"/>
        <v>0</v>
      </c>
      <c r="I27" s="29">
        <f t="shared" si="13"/>
        <v>0</v>
      </c>
      <c r="J27" s="29">
        <f t="shared" si="13"/>
        <v>0</v>
      </c>
      <c r="K27" s="83"/>
      <c r="O27" s="1"/>
    </row>
    <row r="28" spans="1:16" ht="12" customHeight="1" x14ac:dyDescent="0.25">
      <c r="A28" s="31" t="s">
        <v>550</v>
      </c>
      <c r="B28" s="14" t="s">
        <v>514</v>
      </c>
      <c r="C28" s="29" t="e">
        <f>SUM(#REF!)</f>
        <v>#REF!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83"/>
      <c r="O28" s="1"/>
    </row>
    <row r="29" spans="1:16" ht="15.75" customHeight="1" x14ac:dyDescent="0.25">
      <c r="A29" s="31" t="s">
        <v>132</v>
      </c>
      <c r="B29" s="72" t="s">
        <v>18</v>
      </c>
      <c r="C29" s="73"/>
      <c r="D29" s="73"/>
      <c r="E29" s="73"/>
      <c r="F29" s="73"/>
      <c r="G29" s="73"/>
      <c r="H29" s="73"/>
      <c r="I29" s="73"/>
      <c r="J29" s="73"/>
      <c r="K29" s="74"/>
    </row>
    <row r="30" spans="1:16" x14ac:dyDescent="0.25">
      <c r="A30" s="31" t="s">
        <v>133</v>
      </c>
      <c r="B30" s="14" t="s">
        <v>8</v>
      </c>
      <c r="C30" s="81">
        <f>SUM(C32+C33)</f>
        <v>188297.61358999999</v>
      </c>
      <c r="D30" s="81">
        <f t="shared" ref="D30:J30" si="14">SUM(D32:D33)</f>
        <v>25725.200000000004</v>
      </c>
      <c r="E30" s="81">
        <f t="shared" si="14"/>
        <v>29762.200000000004</v>
      </c>
      <c r="F30" s="81">
        <f t="shared" si="14"/>
        <v>47222.84145</v>
      </c>
      <c r="G30" s="81">
        <f t="shared" si="14"/>
        <v>34289.572140000004</v>
      </c>
      <c r="H30" s="81">
        <f t="shared" si="14"/>
        <v>21980</v>
      </c>
      <c r="I30" s="81">
        <f t="shared" si="14"/>
        <v>5241.3</v>
      </c>
      <c r="J30" s="81">
        <f t="shared" si="14"/>
        <v>24076.5</v>
      </c>
      <c r="K30" s="79" t="s">
        <v>61</v>
      </c>
    </row>
    <row r="31" spans="1:16" x14ac:dyDescent="0.25">
      <c r="A31" s="31"/>
      <c r="B31" s="14" t="s">
        <v>9</v>
      </c>
      <c r="C31" s="82"/>
      <c r="D31" s="82"/>
      <c r="E31" s="82"/>
      <c r="F31" s="82"/>
      <c r="G31" s="82"/>
      <c r="H31" s="82"/>
      <c r="I31" s="82"/>
      <c r="J31" s="82"/>
      <c r="K31" s="83"/>
      <c r="L31" s="4"/>
    </row>
    <row r="32" spans="1:16" x14ac:dyDescent="0.25">
      <c r="A32" s="31" t="s">
        <v>134</v>
      </c>
      <c r="B32" s="14" t="s">
        <v>4</v>
      </c>
      <c r="C32" s="21">
        <f>SUM(D32:J32)</f>
        <v>179592.21359</v>
      </c>
      <c r="D32" s="21">
        <f t="shared" ref="D32:J33" si="15">SUM(D36+D51)</f>
        <v>24510.500000000004</v>
      </c>
      <c r="E32" s="21">
        <f t="shared" si="15"/>
        <v>26102.300000000003</v>
      </c>
      <c r="F32" s="21">
        <f t="shared" si="15"/>
        <v>46247.741450000001</v>
      </c>
      <c r="G32" s="21">
        <f>SUM(G36+G51)</f>
        <v>33326.072140000004</v>
      </c>
      <c r="H32" s="21">
        <f t="shared" si="15"/>
        <v>21028.1</v>
      </c>
      <c r="I32" s="21">
        <f t="shared" si="15"/>
        <v>4301</v>
      </c>
      <c r="J32" s="21">
        <f t="shared" si="15"/>
        <v>24076.5</v>
      </c>
      <c r="K32" s="83"/>
      <c r="M32" s="1"/>
      <c r="N32" s="1"/>
    </row>
    <row r="33" spans="1:14" x14ac:dyDescent="0.25">
      <c r="A33" s="31" t="s">
        <v>135</v>
      </c>
      <c r="B33" s="14" t="s">
        <v>5</v>
      </c>
      <c r="C33" s="21">
        <f>SUM(D33:J33)</f>
        <v>8705.4</v>
      </c>
      <c r="D33" s="21">
        <f t="shared" si="15"/>
        <v>1214.7</v>
      </c>
      <c r="E33" s="21">
        <f t="shared" si="15"/>
        <v>3659.8999999999996</v>
      </c>
      <c r="F33" s="21">
        <f t="shared" si="15"/>
        <v>975.1</v>
      </c>
      <c r="G33" s="21">
        <f t="shared" si="15"/>
        <v>963.5</v>
      </c>
      <c r="H33" s="21">
        <f t="shared" si="15"/>
        <v>951.9</v>
      </c>
      <c r="I33" s="21">
        <f t="shared" si="15"/>
        <v>940.3</v>
      </c>
      <c r="J33" s="21">
        <f t="shared" si="15"/>
        <v>0</v>
      </c>
      <c r="K33" s="80"/>
      <c r="M33" s="1"/>
      <c r="N33" s="1"/>
    </row>
    <row r="34" spans="1:14" ht="15.75" customHeight="1" x14ac:dyDescent="0.25">
      <c r="A34" s="31" t="s">
        <v>136</v>
      </c>
      <c r="B34" s="38" t="s">
        <v>10</v>
      </c>
      <c r="C34" s="39"/>
      <c r="D34" s="39"/>
      <c r="E34" s="39"/>
      <c r="F34" s="39"/>
      <c r="G34" s="39"/>
      <c r="H34" s="39"/>
      <c r="I34" s="39"/>
      <c r="J34" s="39"/>
      <c r="K34" s="40"/>
    </row>
    <row r="35" spans="1:14" ht="38.25" x14ac:dyDescent="0.25">
      <c r="A35" s="31" t="s">
        <v>137</v>
      </c>
      <c r="B35" s="14" t="s">
        <v>23</v>
      </c>
      <c r="C35" s="21">
        <f>SUM(D35:J35)</f>
        <v>19351.899999999998</v>
      </c>
      <c r="D35" s="21">
        <f>SUM(D36+D37)</f>
        <v>3536.3999999999996</v>
      </c>
      <c r="E35" s="21">
        <f>SUM(E36+E37)</f>
        <v>3674.7</v>
      </c>
      <c r="F35" s="21">
        <f>SUM(F36)</f>
        <v>4819</v>
      </c>
      <c r="G35" s="21">
        <f>SUM(G36)</f>
        <v>3575</v>
      </c>
      <c r="H35" s="21">
        <f>SUM(H36)</f>
        <v>3746.8</v>
      </c>
      <c r="I35" s="21">
        <f>SUM(I36)</f>
        <v>0</v>
      </c>
      <c r="J35" s="21">
        <f>SUM(J36)</f>
        <v>0</v>
      </c>
      <c r="K35" s="79" t="s">
        <v>61</v>
      </c>
    </row>
    <row r="36" spans="1:14" x14ac:dyDescent="0.25">
      <c r="A36" s="31" t="s">
        <v>138</v>
      </c>
      <c r="B36" s="14" t="s">
        <v>4</v>
      </c>
      <c r="C36" s="21">
        <f>SUM(D36:J36)</f>
        <v>14823.5</v>
      </c>
      <c r="D36" s="21">
        <f>SUM(D47)</f>
        <v>2321.6999999999998</v>
      </c>
      <c r="E36" s="21">
        <f t="shared" ref="E36:J36" si="16">SUM(E47)</f>
        <v>361</v>
      </c>
      <c r="F36" s="21">
        <f>SUM(F47)</f>
        <v>4819</v>
      </c>
      <c r="G36" s="21">
        <f>SUM(G40+G43)</f>
        <v>3575</v>
      </c>
      <c r="H36" s="21">
        <f t="shared" si="16"/>
        <v>3746.8</v>
      </c>
      <c r="I36" s="21">
        <f t="shared" si="16"/>
        <v>0</v>
      </c>
      <c r="J36" s="21">
        <f t="shared" si="16"/>
        <v>0</v>
      </c>
      <c r="K36" s="83"/>
    </row>
    <row r="37" spans="1:14" x14ac:dyDescent="0.25">
      <c r="A37" s="31" t="s">
        <v>139</v>
      </c>
      <c r="B37" s="14" t="s">
        <v>5</v>
      </c>
      <c r="C37" s="21">
        <f>SUM(D37:J37)</f>
        <v>4528.3999999999996</v>
      </c>
      <c r="D37" s="21">
        <f>SUM(D44)</f>
        <v>1214.7</v>
      </c>
      <c r="E37" s="21">
        <f t="shared" ref="E37:J37" si="17">SUM(E44)</f>
        <v>3313.7</v>
      </c>
      <c r="F37" s="21">
        <f t="shared" si="17"/>
        <v>0</v>
      </c>
      <c r="G37" s="21">
        <f>SUM(G44)</f>
        <v>0</v>
      </c>
      <c r="H37" s="21">
        <f t="shared" si="17"/>
        <v>0</v>
      </c>
      <c r="I37" s="21">
        <f t="shared" si="17"/>
        <v>0</v>
      </c>
      <c r="J37" s="21">
        <f t="shared" si="17"/>
        <v>0</v>
      </c>
      <c r="K37" s="80"/>
    </row>
    <row r="38" spans="1:14" ht="15" customHeight="1" x14ac:dyDescent="0.25">
      <c r="A38" s="31" t="s">
        <v>140</v>
      </c>
      <c r="B38" s="67" t="s">
        <v>11</v>
      </c>
      <c r="C38" s="68"/>
      <c r="D38" s="68"/>
      <c r="E38" s="68"/>
      <c r="F38" s="68"/>
      <c r="G38" s="68"/>
      <c r="H38" s="68"/>
      <c r="I38" s="68"/>
      <c r="J38" s="68"/>
      <c r="K38" s="69"/>
    </row>
    <row r="39" spans="1:14" ht="51" x14ac:dyDescent="0.25">
      <c r="A39" s="31" t="s">
        <v>141</v>
      </c>
      <c r="B39" s="32" t="s">
        <v>21</v>
      </c>
      <c r="C39" s="41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65" t="s">
        <v>61</v>
      </c>
    </row>
    <row r="40" spans="1:14" x14ac:dyDescent="0.25">
      <c r="A40" s="31" t="s">
        <v>142</v>
      </c>
      <c r="B40" s="8" t="s">
        <v>4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66"/>
    </row>
    <row r="41" spans="1:14" ht="15" customHeight="1" x14ac:dyDescent="0.25">
      <c r="A41" s="31" t="s">
        <v>143</v>
      </c>
      <c r="B41" s="67" t="s">
        <v>12</v>
      </c>
      <c r="C41" s="68"/>
      <c r="D41" s="68"/>
      <c r="E41" s="68"/>
      <c r="F41" s="68"/>
      <c r="G41" s="68"/>
      <c r="H41" s="68"/>
      <c r="I41" s="68"/>
      <c r="J41" s="68"/>
      <c r="K41" s="69"/>
    </row>
    <row r="42" spans="1:14" ht="18.75" customHeight="1" x14ac:dyDescent="0.25">
      <c r="A42" s="31" t="s">
        <v>144</v>
      </c>
      <c r="B42" s="63" t="s">
        <v>2</v>
      </c>
      <c r="C42" s="42">
        <f>SUM(D42:J42)</f>
        <v>19351.899999999998</v>
      </c>
      <c r="D42" s="42">
        <f>SUM(D43:D44)</f>
        <v>3536.3999999999996</v>
      </c>
      <c r="E42" s="42">
        <f t="shared" ref="E42:J42" si="18">SUM(E43:E44)</f>
        <v>3674.7</v>
      </c>
      <c r="F42" s="42">
        <f t="shared" si="18"/>
        <v>4819</v>
      </c>
      <c r="G42" s="42">
        <f t="shared" si="18"/>
        <v>3575</v>
      </c>
      <c r="H42" s="42">
        <f t="shared" si="18"/>
        <v>3746.8</v>
      </c>
      <c r="I42" s="42">
        <f t="shared" si="18"/>
        <v>0</v>
      </c>
      <c r="J42" s="42">
        <f t="shared" si="18"/>
        <v>0</v>
      </c>
      <c r="K42" s="65" t="s">
        <v>61</v>
      </c>
    </row>
    <row r="43" spans="1:14" ht="11.25" customHeight="1" x14ac:dyDescent="0.25">
      <c r="A43" s="31" t="s">
        <v>145</v>
      </c>
      <c r="B43" s="8" t="s">
        <v>4</v>
      </c>
      <c r="C43" s="20">
        <f>SUM(D43:J43)</f>
        <v>14823.5</v>
      </c>
      <c r="D43" s="20">
        <f t="shared" ref="D43:I43" si="19">SUM(D47)</f>
        <v>2321.6999999999998</v>
      </c>
      <c r="E43" s="20">
        <f t="shared" si="19"/>
        <v>361</v>
      </c>
      <c r="F43" s="20">
        <f t="shared" si="19"/>
        <v>4819</v>
      </c>
      <c r="G43" s="20">
        <f t="shared" si="19"/>
        <v>3575</v>
      </c>
      <c r="H43" s="20">
        <f t="shared" si="19"/>
        <v>3746.8</v>
      </c>
      <c r="I43" s="20">
        <f t="shared" si="19"/>
        <v>0</v>
      </c>
      <c r="J43" s="20">
        <v>0</v>
      </c>
      <c r="K43" s="84"/>
    </row>
    <row r="44" spans="1:14" ht="11.25" customHeight="1" x14ac:dyDescent="0.25">
      <c r="A44" s="31" t="s">
        <v>146</v>
      </c>
      <c r="B44" s="14" t="s">
        <v>5</v>
      </c>
      <c r="C44" s="20">
        <f>SUM(D44:J44)</f>
        <v>4528.3999999999996</v>
      </c>
      <c r="D44" s="20">
        <f>SUM(D48)</f>
        <v>1214.7</v>
      </c>
      <c r="E44" s="20">
        <f t="shared" ref="E44:J44" si="20">SUM(E48)</f>
        <v>3313.7</v>
      </c>
      <c r="F44" s="20">
        <f t="shared" si="20"/>
        <v>0</v>
      </c>
      <c r="G44" s="20">
        <f>SUM(G48)</f>
        <v>0</v>
      </c>
      <c r="H44" s="20">
        <f t="shared" si="20"/>
        <v>0</v>
      </c>
      <c r="I44" s="20">
        <f t="shared" si="20"/>
        <v>0</v>
      </c>
      <c r="J44" s="20">
        <f t="shared" si="20"/>
        <v>0</v>
      </c>
      <c r="K44" s="66"/>
    </row>
    <row r="45" spans="1:14" ht="15" customHeight="1" x14ac:dyDescent="0.25">
      <c r="A45" s="31" t="s">
        <v>147</v>
      </c>
      <c r="B45" s="67" t="s">
        <v>24</v>
      </c>
      <c r="C45" s="68"/>
      <c r="D45" s="68"/>
      <c r="E45" s="68"/>
      <c r="F45" s="68"/>
      <c r="G45" s="68"/>
      <c r="H45" s="68"/>
      <c r="I45" s="68"/>
      <c r="J45" s="68"/>
      <c r="K45" s="69"/>
    </row>
    <row r="46" spans="1:14" ht="15" customHeight="1" x14ac:dyDescent="0.25">
      <c r="A46" s="31" t="s">
        <v>148</v>
      </c>
      <c r="B46" s="8" t="s">
        <v>17</v>
      </c>
      <c r="C46" s="20">
        <f>SUM(D46:J46)</f>
        <v>19351.899999999998</v>
      </c>
      <c r="D46" s="20">
        <f>D47+D48</f>
        <v>3536.3999999999996</v>
      </c>
      <c r="E46" s="20">
        <f>SUM(E47:E48)</f>
        <v>3674.7</v>
      </c>
      <c r="F46" s="20">
        <f>SUM(F47)</f>
        <v>4819</v>
      </c>
      <c r="G46" s="20">
        <f>SUM(G47)</f>
        <v>3575</v>
      </c>
      <c r="H46" s="20">
        <f>SUM(H47)</f>
        <v>3746.8</v>
      </c>
      <c r="I46" s="20">
        <f>SUM(I47)</f>
        <v>0</v>
      </c>
      <c r="J46" s="20">
        <f>SUM(J47)</f>
        <v>0</v>
      </c>
      <c r="K46" s="65" t="s">
        <v>567</v>
      </c>
    </row>
    <row r="47" spans="1:14" x14ac:dyDescent="0.25">
      <c r="A47" s="31" t="s">
        <v>149</v>
      </c>
      <c r="B47" s="32" t="s">
        <v>4</v>
      </c>
      <c r="C47" s="26">
        <f>SUM(D47:J47)</f>
        <v>14823.5</v>
      </c>
      <c r="D47" s="26">
        <v>2321.6999999999998</v>
      </c>
      <c r="E47" s="26">
        <v>361</v>
      </c>
      <c r="F47" s="26">
        <v>4819</v>
      </c>
      <c r="G47" s="26">
        <v>3575</v>
      </c>
      <c r="H47" s="26">
        <v>3746.8</v>
      </c>
      <c r="I47" s="26">
        <v>0</v>
      </c>
      <c r="J47" s="26">
        <v>0</v>
      </c>
      <c r="K47" s="84"/>
    </row>
    <row r="48" spans="1:14" x14ac:dyDescent="0.25">
      <c r="A48" s="31" t="s">
        <v>150</v>
      </c>
      <c r="B48" s="8" t="s">
        <v>5</v>
      </c>
      <c r="C48" s="20">
        <f>D48+E48+F48+G48+H48+I48+J48</f>
        <v>4528.3999999999996</v>
      </c>
      <c r="D48" s="20">
        <v>1214.7</v>
      </c>
      <c r="E48" s="20">
        <v>3313.7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66"/>
    </row>
    <row r="49" spans="1:14" ht="15" customHeight="1" x14ac:dyDescent="0.25">
      <c r="A49" s="31" t="s">
        <v>151</v>
      </c>
      <c r="B49" s="67" t="s">
        <v>13</v>
      </c>
      <c r="C49" s="68"/>
      <c r="D49" s="68"/>
      <c r="E49" s="68"/>
      <c r="F49" s="68"/>
      <c r="G49" s="68"/>
      <c r="H49" s="68"/>
      <c r="I49" s="68"/>
      <c r="J49" s="68"/>
      <c r="K49" s="69"/>
    </row>
    <row r="50" spans="1:14" ht="38.25" x14ac:dyDescent="0.25">
      <c r="A50" s="31" t="s">
        <v>152</v>
      </c>
      <c r="B50" s="14" t="s">
        <v>14</v>
      </c>
      <c r="C50" s="21">
        <f>SUM(D50:J50)</f>
        <v>168945.71359</v>
      </c>
      <c r="D50" s="21">
        <f t="shared" ref="D50:J50" si="21">SUM(D51:D52)</f>
        <v>22188.800000000003</v>
      </c>
      <c r="E50" s="21">
        <f t="shared" si="21"/>
        <v>26087.500000000004</v>
      </c>
      <c r="F50" s="21">
        <f t="shared" si="21"/>
        <v>42403.84145</v>
      </c>
      <c r="G50" s="21">
        <f t="shared" si="21"/>
        <v>30714.57214</v>
      </c>
      <c r="H50" s="21">
        <f t="shared" si="21"/>
        <v>18233.2</v>
      </c>
      <c r="I50" s="21">
        <f t="shared" si="21"/>
        <v>5241.3</v>
      </c>
      <c r="J50" s="21">
        <f t="shared" si="21"/>
        <v>24076.5</v>
      </c>
      <c r="K50" s="94" t="s">
        <v>61</v>
      </c>
      <c r="N50" s="13">
        <f>SUM(E47+E55)</f>
        <v>797</v>
      </c>
    </row>
    <row r="51" spans="1:14" x14ac:dyDescent="0.25">
      <c r="A51" s="31" t="s">
        <v>153</v>
      </c>
      <c r="B51" s="14" t="s">
        <v>4</v>
      </c>
      <c r="C51" s="21">
        <f>SUM(D51:J51)</f>
        <v>164768.71359</v>
      </c>
      <c r="D51" s="21">
        <f>SUM(D62+D71+D74+D77+D55+D121)</f>
        <v>22188.800000000003</v>
      </c>
      <c r="E51" s="21">
        <f t="shared" ref="E51:J51" si="22">SUM(E62+E71+E74+E77+E55+E121)</f>
        <v>25741.300000000003</v>
      </c>
      <c r="F51" s="21">
        <f>SUM(F62+F71+F74+F77+F55+F121)</f>
        <v>41428.741450000001</v>
      </c>
      <c r="G51" s="21">
        <f t="shared" si="22"/>
        <v>29751.07214</v>
      </c>
      <c r="H51" s="21">
        <f t="shared" si="22"/>
        <v>17281.3</v>
      </c>
      <c r="I51" s="21">
        <f t="shared" si="22"/>
        <v>4301</v>
      </c>
      <c r="J51" s="21">
        <f t="shared" si="22"/>
        <v>24076.5</v>
      </c>
      <c r="K51" s="95"/>
      <c r="M51" s="16"/>
      <c r="N51" s="16"/>
    </row>
    <row r="52" spans="1:14" x14ac:dyDescent="0.25">
      <c r="A52" s="31" t="s">
        <v>154</v>
      </c>
      <c r="B52" s="8" t="s">
        <v>5</v>
      </c>
      <c r="C52" s="21">
        <f>SUM(D52:J52)</f>
        <v>4177</v>
      </c>
      <c r="D52" s="21">
        <f>SUM(D78)</f>
        <v>0</v>
      </c>
      <c r="E52" s="21">
        <f>SUM(E78)</f>
        <v>346.2</v>
      </c>
      <c r="F52" s="21">
        <f>SUM(F122)</f>
        <v>975.1</v>
      </c>
      <c r="G52" s="21">
        <f>SUM(G122)</f>
        <v>963.5</v>
      </c>
      <c r="H52" s="21">
        <f>SUM(H122)</f>
        <v>951.9</v>
      </c>
      <c r="I52" s="21">
        <f>SUM(I122)</f>
        <v>940.3</v>
      </c>
      <c r="J52" s="21">
        <f>SUM(J122)</f>
        <v>0</v>
      </c>
      <c r="K52" s="96"/>
      <c r="M52" s="16"/>
      <c r="N52" s="16"/>
    </row>
    <row r="53" spans="1:14" ht="15" customHeight="1" x14ac:dyDescent="0.25">
      <c r="A53" s="31" t="s">
        <v>155</v>
      </c>
      <c r="B53" s="67" t="s">
        <v>24</v>
      </c>
      <c r="C53" s="68"/>
      <c r="D53" s="68"/>
      <c r="E53" s="68"/>
      <c r="F53" s="68"/>
      <c r="G53" s="68"/>
      <c r="H53" s="68"/>
      <c r="I53" s="68"/>
      <c r="J53" s="68"/>
      <c r="K53" s="69"/>
      <c r="M53" s="16"/>
      <c r="N53" s="16"/>
    </row>
    <row r="54" spans="1:14" x14ac:dyDescent="0.25">
      <c r="A54" s="31" t="s">
        <v>156</v>
      </c>
      <c r="B54" s="8" t="s">
        <v>17</v>
      </c>
      <c r="C54" s="20">
        <f>SUM(D54:J54)</f>
        <v>3927.9</v>
      </c>
      <c r="D54" s="20">
        <f>D55+D56</f>
        <v>310.89999999999998</v>
      </c>
      <c r="E54" s="20">
        <f t="shared" ref="E54:J54" si="23">SUM(E55)</f>
        <v>436</v>
      </c>
      <c r="F54" s="20">
        <f t="shared" si="23"/>
        <v>2681</v>
      </c>
      <c r="G54" s="20">
        <f t="shared" si="23"/>
        <v>500</v>
      </c>
      <c r="H54" s="20">
        <f t="shared" si="23"/>
        <v>0</v>
      </c>
      <c r="I54" s="20">
        <f t="shared" si="23"/>
        <v>0</v>
      </c>
      <c r="J54" s="20">
        <f t="shared" si="23"/>
        <v>0</v>
      </c>
      <c r="K54" s="65" t="s">
        <v>567</v>
      </c>
      <c r="M54" s="16"/>
      <c r="N54" s="16"/>
    </row>
    <row r="55" spans="1:14" x14ac:dyDescent="0.25">
      <c r="A55" s="31" t="s">
        <v>157</v>
      </c>
      <c r="B55" s="32" t="s">
        <v>4</v>
      </c>
      <c r="C55" s="26">
        <f>SUM(D55:J55)</f>
        <v>3927.9</v>
      </c>
      <c r="D55" s="26">
        <v>310.89999999999998</v>
      </c>
      <c r="E55" s="26">
        <v>436</v>
      </c>
      <c r="F55" s="26">
        <v>2681</v>
      </c>
      <c r="G55" s="26">
        <v>500</v>
      </c>
      <c r="H55" s="26">
        <v>0</v>
      </c>
      <c r="I55" s="26">
        <f>SUM(H55)</f>
        <v>0</v>
      </c>
      <c r="J55" s="26">
        <f>SUM(I55)</f>
        <v>0</v>
      </c>
      <c r="K55" s="84"/>
      <c r="M55" s="16"/>
      <c r="N55" s="16"/>
    </row>
    <row r="56" spans="1:14" x14ac:dyDescent="0.25">
      <c r="A56" s="31" t="s">
        <v>158</v>
      </c>
      <c r="B56" s="8" t="s">
        <v>5</v>
      </c>
      <c r="C56" s="20">
        <f>D56+E56+F56+G56+H56+I56+J56</f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66"/>
      <c r="M56" s="16"/>
      <c r="N56" s="16"/>
    </row>
    <row r="57" spans="1:14" ht="16.5" customHeight="1" x14ac:dyDescent="0.25">
      <c r="A57" s="31" t="s">
        <v>159</v>
      </c>
      <c r="B57" s="67" t="s">
        <v>104</v>
      </c>
      <c r="C57" s="68"/>
      <c r="D57" s="68"/>
      <c r="E57" s="68"/>
      <c r="F57" s="68"/>
      <c r="G57" s="68"/>
      <c r="H57" s="68"/>
      <c r="I57" s="68"/>
      <c r="J57" s="68"/>
      <c r="K57" s="69"/>
      <c r="M57" s="16"/>
      <c r="N57" s="16"/>
    </row>
    <row r="58" spans="1:14" x14ac:dyDescent="0.25">
      <c r="A58" s="31" t="s">
        <v>160</v>
      </c>
      <c r="B58" s="8" t="s">
        <v>17</v>
      </c>
      <c r="C58" s="20">
        <f>SUM(D58:J58)</f>
        <v>0</v>
      </c>
      <c r="D58" s="20">
        <f>D59+D60</f>
        <v>0</v>
      </c>
      <c r="E58" s="20">
        <f t="shared" ref="E58:J58" si="24">SUM(E59)</f>
        <v>0</v>
      </c>
      <c r="F58" s="20">
        <f t="shared" si="24"/>
        <v>0</v>
      </c>
      <c r="G58" s="20">
        <f t="shared" si="24"/>
        <v>0</v>
      </c>
      <c r="H58" s="20">
        <f t="shared" si="24"/>
        <v>0</v>
      </c>
      <c r="I58" s="20">
        <f t="shared" si="24"/>
        <v>0</v>
      </c>
      <c r="J58" s="20">
        <f t="shared" si="24"/>
        <v>0</v>
      </c>
      <c r="K58" s="65" t="s">
        <v>61</v>
      </c>
      <c r="M58" s="16"/>
      <c r="N58" s="16"/>
    </row>
    <row r="59" spans="1:14" x14ac:dyDescent="0.25">
      <c r="A59" s="31" t="s">
        <v>161</v>
      </c>
      <c r="B59" s="32" t="s">
        <v>4</v>
      </c>
      <c r="C59" s="26">
        <f>SUM(D59:J59)</f>
        <v>0</v>
      </c>
      <c r="D59" s="26">
        <v>0</v>
      </c>
      <c r="E59" s="26">
        <v>0</v>
      </c>
      <c r="F59" s="26">
        <v>0</v>
      </c>
      <c r="G59" s="26">
        <v>0</v>
      </c>
      <c r="H59" s="26">
        <f>SUM(G59)</f>
        <v>0</v>
      </c>
      <c r="I59" s="26">
        <f>SUM(H59)</f>
        <v>0</v>
      </c>
      <c r="J59" s="26">
        <f>SUM(I59)</f>
        <v>0</v>
      </c>
      <c r="K59" s="66"/>
      <c r="M59" s="16"/>
      <c r="N59" s="16"/>
    </row>
    <row r="60" spans="1:14" ht="15" customHeight="1" x14ac:dyDescent="0.25">
      <c r="A60" s="31" t="s">
        <v>162</v>
      </c>
      <c r="B60" s="67" t="s">
        <v>91</v>
      </c>
      <c r="C60" s="68"/>
      <c r="D60" s="68"/>
      <c r="E60" s="68"/>
      <c r="F60" s="68"/>
      <c r="G60" s="68"/>
      <c r="H60" s="68"/>
      <c r="I60" s="68"/>
      <c r="J60" s="68"/>
      <c r="K60" s="69"/>
      <c r="M60" s="2"/>
      <c r="N60" s="2"/>
    </row>
    <row r="61" spans="1:14" x14ac:dyDescent="0.25">
      <c r="A61" s="31" t="s">
        <v>163</v>
      </c>
      <c r="B61" s="8" t="s">
        <v>29</v>
      </c>
      <c r="C61" s="20">
        <f>SUM(D61:J61)</f>
        <v>77456.4908</v>
      </c>
      <c r="D61" s="20">
        <f t="shared" ref="D61:J61" si="25">SUM(D62)</f>
        <v>12001</v>
      </c>
      <c r="E61" s="20">
        <f t="shared" si="25"/>
        <v>12600</v>
      </c>
      <c r="F61" s="20">
        <f t="shared" si="25"/>
        <v>18150.6908</v>
      </c>
      <c r="G61" s="20">
        <f t="shared" si="25"/>
        <v>15100</v>
      </c>
      <c r="H61" s="20">
        <f t="shared" si="25"/>
        <v>6404.8</v>
      </c>
      <c r="I61" s="20">
        <f t="shared" si="25"/>
        <v>0</v>
      </c>
      <c r="J61" s="20">
        <f t="shared" si="25"/>
        <v>13200</v>
      </c>
      <c r="K61" s="65" t="s">
        <v>554</v>
      </c>
      <c r="M61" s="2"/>
      <c r="N61" s="2"/>
    </row>
    <row r="62" spans="1:14" x14ac:dyDescent="0.25">
      <c r="A62" s="31" t="s">
        <v>164</v>
      </c>
      <c r="B62" s="8" t="s">
        <v>4</v>
      </c>
      <c r="C62" s="20">
        <f>SUM(D62:J62)</f>
        <v>77456.4908</v>
      </c>
      <c r="D62" s="20">
        <f t="shared" ref="D62:J62" si="26">SUM(D65+D68)</f>
        <v>12001</v>
      </c>
      <c r="E62" s="20">
        <f t="shared" si="26"/>
        <v>12600</v>
      </c>
      <c r="F62" s="20">
        <f t="shared" si="26"/>
        <v>18150.6908</v>
      </c>
      <c r="G62" s="20">
        <f t="shared" si="26"/>
        <v>15100</v>
      </c>
      <c r="H62" s="20">
        <f t="shared" si="26"/>
        <v>6404.8</v>
      </c>
      <c r="I62" s="20">
        <f t="shared" si="26"/>
        <v>0</v>
      </c>
      <c r="J62" s="20">
        <f t="shared" si="26"/>
        <v>13200</v>
      </c>
      <c r="K62" s="66"/>
      <c r="M62" s="2"/>
      <c r="N62" s="2"/>
    </row>
    <row r="63" spans="1:14" ht="15" customHeight="1" x14ac:dyDescent="0.25">
      <c r="A63" s="31" t="s">
        <v>399</v>
      </c>
      <c r="B63" s="67" t="s">
        <v>117</v>
      </c>
      <c r="C63" s="68"/>
      <c r="D63" s="68"/>
      <c r="E63" s="68"/>
      <c r="F63" s="68"/>
      <c r="G63" s="68"/>
      <c r="H63" s="68"/>
      <c r="I63" s="68"/>
      <c r="J63" s="68"/>
      <c r="K63" s="69"/>
      <c r="M63" s="2"/>
      <c r="N63" s="2"/>
    </row>
    <row r="64" spans="1:14" x14ac:dyDescent="0.25">
      <c r="A64" s="31" t="s">
        <v>400</v>
      </c>
      <c r="B64" s="8" t="s">
        <v>41</v>
      </c>
      <c r="C64" s="20">
        <f>SUM(D64:J64)</f>
        <v>51209.590800000005</v>
      </c>
      <c r="D64" s="20">
        <f>SUM(D65)</f>
        <v>8644.1</v>
      </c>
      <c r="E64" s="20">
        <f t="shared" ref="E64:J64" si="27">SUM(E65)</f>
        <v>8800</v>
      </c>
      <c r="F64" s="20">
        <f t="shared" si="27"/>
        <v>10660.6908</v>
      </c>
      <c r="G64" s="20">
        <f t="shared" si="27"/>
        <v>11500</v>
      </c>
      <c r="H64" s="20">
        <f t="shared" si="27"/>
        <v>2404.8000000000002</v>
      </c>
      <c r="I64" s="20">
        <f t="shared" si="27"/>
        <v>0</v>
      </c>
      <c r="J64" s="20">
        <f t="shared" si="27"/>
        <v>9200</v>
      </c>
      <c r="K64" s="65" t="s">
        <v>554</v>
      </c>
      <c r="M64" s="2"/>
      <c r="N64" s="2"/>
    </row>
    <row r="65" spans="1:14" x14ac:dyDescent="0.25">
      <c r="A65" s="31" t="s">
        <v>401</v>
      </c>
      <c r="B65" s="8" t="s">
        <v>4</v>
      </c>
      <c r="C65" s="20">
        <f>SUM(D65:J65)</f>
        <v>51209.590800000005</v>
      </c>
      <c r="D65" s="20">
        <v>8644.1</v>
      </c>
      <c r="E65" s="20">
        <v>8800</v>
      </c>
      <c r="F65" s="20">
        <v>10660.6908</v>
      </c>
      <c r="G65" s="20">
        <v>11500</v>
      </c>
      <c r="H65" s="20">
        <v>2404.8000000000002</v>
      </c>
      <c r="I65" s="20">
        <v>0</v>
      </c>
      <c r="J65" s="20">
        <v>9200</v>
      </c>
      <c r="K65" s="66"/>
      <c r="M65" s="2"/>
      <c r="N65" s="2"/>
    </row>
    <row r="66" spans="1:14" ht="15" customHeight="1" x14ac:dyDescent="0.25">
      <c r="A66" s="31" t="s">
        <v>402</v>
      </c>
      <c r="B66" s="67" t="s">
        <v>118</v>
      </c>
      <c r="C66" s="68"/>
      <c r="D66" s="68"/>
      <c r="E66" s="68"/>
      <c r="F66" s="68"/>
      <c r="G66" s="68"/>
      <c r="H66" s="68"/>
      <c r="I66" s="68"/>
      <c r="J66" s="68"/>
      <c r="K66" s="69"/>
      <c r="M66" s="2"/>
      <c r="N66" s="2"/>
    </row>
    <row r="67" spans="1:14" x14ac:dyDescent="0.25">
      <c r="A67" s="31" t="s">
        <v>403</v>
      </c>
      <c r="B67" s="8" t="s">
        <v>41</v>
      </c>
      <c r="C67" s="20">
        <f>SUM(D67:J67)</f>
        <v>26246.9</v>
      </c>
      <c r="D67" s="20">
        <f>SUM(D68)</f>
        <v>3356.9</v>
      </c>
      <c r="E67" s="20">
        <f t="shared" ref="E67:J67" si="28">SUM(E68)</f>
        <v>3800</v>
      </c>
      <c r="F67" s="20">
        <f t="shared" si="28"/>
        <v>7490</v>
      </c>
      <c r="G67" s="20">
        <f t="shared" si="28"/>
        <v>3600</v>
      </c>
      <c r="H67" s="20">
        <f t="shared" si="28"/>
        <v>4000</v>
      </c>
      <c r="I67" s="20">
        <f t="shared" si="28"/>
        <v>0</v>
      </c>
      <c r="J67" s="20">
        <f t="shared" si="28"/>
        <v>4000</v>
      </c>
      <c r="K67" s="65" t="s">
        <v>554</v>
      </c>
      <c r="M67" s="2"/>
      <c r="N67" s="2"/>
    </row>
    <row r="68" spans="1:14" x14ac:dyDescent="0.25">
      <c r="A68" s="31" t="s">
        <v>404</v>
      </c>
      <c r="B68" s="8" t="s">
        <v>4</v>
      </c>
      <c r="C68" s="20">
        <f>SUM(D68:J68)</f>
        <v>26246.9</v>
      </c>
      <c r="D68" s="20">
        <v>3356.9</v>
      </c>
      <c r="E68" s="20">
        <v>3800</v>
      </c>
      <c r="F68" s="20">
        <v>7490</v>
      </c>
      <c r="G68" s="20">
        <v>3600</v>
      </c>
      <c r="H68" s="20">
        <v>4000</v>
      </c>
      <c r="I68" s="20">
        <v>0</v>
      </c>
      <c r="J68" s="20">
        <v>4000</v>
      </c>
      <c r="K68" s="66"/>
      <c r="M68" s="2"/>
      <c r="N68" s="2"/>
    </row>
    <row r="69" spans="1:14" ht="15" customHeight="1" x14ac:dyDescent="0.25">
      <c r="A69" s="31" t="s">
        <v>165</v>
      </c>
      <c r="B69" s="67" t="s">
        <v>92</v>
      </c>
      <c r="C69" s="68"/>
      <c r="D69" s="68"/>
      <c r="E69" s="68"/>
      <c r="F69" s="68"/>
      <c r="G69" s="68"/>
      <c r="H69" s="68"/>
      <c r="I69" s="68"/>
      <c r="J69" s="68"/>
      <c r="K69" s="69"/>
      <c r="M69" s="2"/>
      <c r="N69" s="2"/>
    </row>
    <row r="70" spans="1:14" x14ac:dyDescent="0.25">
      <c r="A70" s="31" t="s">
        <v>166</v>
      </c>
      <c r="B70" s="8" t="s">
        <v>17</v>
      </c>
      <c r="C70" s="20">
        <f>SUM(D70:J70)</f>
        <v>20242.943859999999</v>
      </c>
      <c r="D70" s="20">
        <f t="shared" ref="D70:J70" si="29">SUM(D71)</f>
        <v>2890.9</v>
      </c>
      <c r="E70" s="20">
        <f t="shared" si="29"/>
        <v>2148</v>
      </c>
      <c r="F70" s="20">
        <f t="shared" si="29"/>
        <v>3923.8438599999999</v>
      </c>
      <c r="G70" s="20">
        <f t="shared" si="29"/>
        <v>3235</v>
      </c>
      <c r="H70" s="20">
        <f t="shared" si="29"/>
        <v>3302.5</v>
      </c>
      <c r="I70" s="20">
        <f t="shared" si="29"/>
        <v>1440.2</v>
      </c>
      <c r="J70" s="20">
        <f t="shared" si="29"/>
        <v>3302.5</v>
      </c>
      <c r="K70" s="65" t="s">
        <v>559</v>
      </c>
      <c r="M70" s="2"/>
      <c r="N70" s="2"/>
    </row>
    <row r="71" spans="1:14" x14ac:dyDescent="0.25">
      <c r="A71" s="31" t="s">
        <v>167</v>
      </c>
      <c r="B71" s="8" t="s">
        <v>4</v>
      </c>
      <c r="C71" s="20">
        <f>SUM(D71:J71)</f>
        <v>20242.943859999999</v>
      </c>
      <c r="D71" s="20">
        <v>2890.9</v>
      </c>
      <c r="E71" s="20">
        <v>2148</v>
      </c>
      <c r="F71" s="20">
        <v>3923.8438599999999</v>
      </c>
      <c r="G71" s="20">
        <v>3235</v>
      </c>
      <c r="H71" s="20">
        <v>3302.5</v>
      </c>
      <c r="I71" s="20">
        <v>1440.2</v>
      </c>
      <c r="J71" s="20">
        <v>3302.5</v>
      </c>
      <c r="K71" s="66"/>
      <c r="M71" s="2"/>
      <c r="N71" s="2"/>
    </row>
    <row r="72" spans="1:14" ht="15" customHeight="1" x14ac:dyDescent="0.25">
      <c r="A72" s="31" t="s">
        <v>168</v>
      </c>
      <c r="B72" s="67" t="s">
        <v>93</v>
      </c>
      <c r="C72" s="68"/>
      <c r="D72" s="68"/>
      <c r="E72" s="68"/>
      <c r="F72" s="68"/>
      <c r="G72" s="68"/>
      <c r="H72" s="68"/>
      <c r="I72" s="68"/>
      <c r="J72" s="68"/>
      <c r="K72" s="69"/>
      <c r="M72" s="2"/>
      <c r="N72" s="2"/>
    </row>
    <row r="73" spans="1:14" x14ac:dyDescent="0.25">
      <c r="A73" s="31" t="s">
        <v>169</v>
      </c>
      <c r="B73" s="8" t="s">
        <v>17</v>
      </c>
      <c r="C73" s="20">
        <f>SUM(D73:J73)</f>
        <v>19733.498509999998</v>
      </c>
      <c r="D73" s="20">
        <f t="shared" ref="D73:J73" si="30">SUM(D74)</f>
        <v>2263.1</v>
      </c>
      <c r="E73" s="20">
        <f t="shared" si="30"/>
        <v>2306.9</v>
      </c>
      <c r="F73" s="20">
        <f t="shared" si="30"/>
        <v>3619.4421200000002</v>
      </c>
      <c r="G73" s="20">
        <f t="shared" si="30"/>
        <v>2961.6563900000001</v>
      </c>
      <c r="H73" s="20">
        <f t="shared" si="30"/>
        <v>2860.8</v>
      </c>
      <c r="I73" s="20">
        <f t="shared" si="30"/>
        <v>2860.8</v>
      </c>
      <c r="J73" s="20">
        <f t="shared" si="30"/>
        <v>2860.8</v>
      </c>
      <c r="K73" s="65" t="s">
        <v>566</v>
      </c>
      <c r="M73" s="2"/>
      <c r="N73" s="2"/>
    </row>
    <row r="74" spans="1:14" x14ac:dyDescent="0.25">
      <c r="A74" s="31" t="s">
        <v>170</v>
      </c>
      <c r="B74" s="8" t="s">
        <v>4</v>
      </c>
      <c r="C74" s="20">
        <f>SUM(D74:J74)</f>
        <v>19733.498509999998</v>
      </c>
      <c r="D74" s="20">
        <v>2263.1</v>
      </c>
      <c r="E74" s="20">
        <v>2306.9</v>
      </c>
      <c r="F74" s="20">
        <v>3619.4421200000002</v>
      </c>
      <c r="G74" s="20">
        <v>2961.6563900000001</v>
      </c>
      <c r="H74" s="20">
        <v>2860.8</v>
      </c>
      <c r="I74" s="20">
        <f>SUM(H74)</f>
        <v>2860.8</v>
      </c>
      <c r="J74" s="20">
        <f>SUM(I74)</f>
        <v>2860.8</v>
      </c>
      <c r="K74" s="66"/>
      <c r="M74" s="2"/>
      <c r="N74" s="2"/>
    </row>
    <row r="75" spans="1:14" ht="15" customHeight="1" x14ac:dyDescent="0.25">
      <c r="A75" s="31" t="s">
        <v>171</v>
      </c>
      <c r="B75" s="67" t="s">
        <v>94</v>
      </c>
      <c r="C75" s="68"/>
      <c r="D75" s="68"/>
      <c r="E75" s="68"/>
      <c r="F75" s="68"/>
      <c r="G75" s="68"/>
      <c r="H75" s="68"/>
      <c r="I75" s="68"/>
      <c r="J75" s="68"/>
      <c r="K75" s="69"/>
    </row>
    <row r="76" spans="1:14" x14ac:dyDescent="0.25">
      <c r="A76" s="31" t="s">
        <v>172</v>
      </c>
      <c r="B76" s="8" t="s">
        <v>29</v>
      </c>
      <c r="C76" s="20">
        <f>SUM(D76:J76)</f>
        <v>42807.280419999996</v>
      </c>
      <c r="D76" s="20">
        <f>SUM(D77:D78)</f>
        <v>4722.8999999999996</v>
      </c>
      <c r="E76" s="20">
        <f t="shared" ref="E76:J76" si="31">SUM(E77:E78)</f>
        <v>8596.6</v>
      </c>
      <c r="F76" s="20">
        <f t="shared" si="31"/>
        <v>12256.964669999999</v>
      </c>
      <c r="G76" s="20">
        <f t="shared" si="31"/>
        <v>7804.415750000001</v>
      </c>
      <c r="H76" s="20">
        <f t="shared" si="31"/>
        <v>4713.2000000000007</v>
      </c>
      <c r="I76" s="20">
        <f t="shared" si="31"/>
        <v>0</v>
      </c>
      <c r="J76" s="20">
        <f t="shared" si="31"/>
        <v>4713.2000000000007</v>
      </c>
      <c r="K76" s="65" t="s">
        <v>565</v>
      </c>
    </row>
    <row r="77" spans="1:14" ht="19.5" customHeight="1" x14ac:dyDescent="0.25">
      <c r="A77" s="31" t="s">
        <v>173</v>
      </c>
      <c r="B77" s="8" t="s">
        <v>4</v>
      </c>
      <c r="C77" s="20">
        <f>SUM(D77:J77)</f>
        <v>42461.080419999998</v>
      </c>
      <c r="D77" s="20">
        <f>SUM(D81+D84+D91+D94+D103+D97+D106+D112+D100+D109+D87)</f>
        <v>4722.8999999999996</v>
      </c>
      <c r="E77" s="20">
        <f t="shared" ref="E77:J77" si="32">SUM(E81+E84+E91+E94+E103+E97+E106+E112+E100+E109+E87+E115)</f>
        <v>8250.4</v>
      </c>
      <c r="F77" s="20">
        <f>SUM(F81+F84+F91+F94+F103+F97+F106+F112+F100+F109+F87+F115)</f>
        <v>12256.964669999999</v>
      </c>
      <c r="G77" s="20">
        <f>SUM(G81+G84+G91+G94+G103+G97+G106+G112+G100+G109+G87+G115+G118)</f>
        <v>7804.415750000001</v>
      </c>
      <c r="H77" s="20">
        <f>SUM(H81+H84+H91+H94+H103+H97+H106+H112+H100+H109+H87+H115+H118)</f>
        <v>4713.2000000000007</v>
      </c>
      <c r="I77" s="20">
        <f t="shared" si="32"/>
        <v>0</v>
      </c>
      <c r="J77" s="20">
        <f t="shared" si="32"/>
        <v>4713.2000000000007</v>
      </c>
      <c r="K77" s="84"/>
    </row>
    <row r="78" spans="1:14" ht="18.75" customHeight="1" x14ac:dyDescent="0.25">
      <c r="A78" s="31" t="s">
        <v>405</v>
      </c>
      <c r="B78" s="8" t="s">
        <v>5</v>
      </c>
      <c r="C78" s="20">
        <f>SUM(D78:J78)</f>
        <v>346.2</v>
      </c>
      <c r="D78" s="20">
        <f>SUM(D88)</f>
        <v>0</v>
      </c>
      <c r="E78" s="20">
        <f t="shared" ref="E78:J78" si="33">SUM(E88)</f>
        <v>346.2</v>
      </c>
      <c r="F78" s="20">
        <f t="shared" si="33"/>
        <v>0</v>
      </c>
      <c r="G78" s="20">
        <f t="shared" si="33"/>
        <v>0</v>
      </c>
      <c r="H78" s="20">
        <f t="shared" si="33"/>
        <v>0</v>
      </c>
      <c r="I78" s="20">
        <f t="shared" si="33"/>
        <v>0</v>
      </c>
      <c r="J78" s="20">
        <f t="shared" si="33"/>
        <v>0</v>
      </c>
      <c r="K78" s="19"/>
    </row>
    <row r="79" spans="1:14" ht="15" customHeight="1" x14ac:dyDescent="0.25">
      <c r="A79" s="31" t="s">
        <v>406</v>
      </c>
      <c r="B79" s="67" t="s">
        <v>46</v>
      </c>
      <c r="C79" s="68"/>
      <c r="D79" s="68"/>
      <c r="E79" s="68"/>
      <c r="F79" s="68"/>
      <c r="G79" s="68"/>
      <c r="H79" s="68"/>
      <c r="I79" s="68"/>
      <c r="J79" s="68"/>
      <c r="K79" s="69"/>
    </row>
    <row r="80" spans="1:14" x14ac:dyDescent="0.25">
      <c r="A80" s="31" t="s">
        <v>407</v>
      </c>
      <c r="B80" s="8" t="s">
        <v>41</v>
      </c>
      <c r="C80" s="20">
        <f t="shared" ref="C80:J80" si="34">SUM(C81)</f>
        <v>2506.8588799999998</v>
      </c>
      <c r="D80" s="20">
        <f t="shared" si="34"/>
        <v>369.2</v>
      </c>
      <c r="E80" s="20">
        <f t="shared" si="34"/>
        <v>404.9</v>
      </c>
      <c r="F80" s="20">
        <f t="shared" si="34"/>
        <v>384.30005999999997</v>
      </c>
      <c r="G80" s="20">
        <f t="shared" si="34"/>
        <v>466.45882</v>
      </c>
      <c r="H80" s="20">
        <f t="shared" si="34"/>
        <v>441</v>
      </c>
      <c r="I80" s="20">
        <f t="shared" si="34"/>
        <v>0</v>
      </c>
      <c r="J80" s="20">
        <f t="shared" si="34"/>
        <v>441</v>
      </c>
      <c r="K80" s="65" t="s">
        <v>564</v>
      </c>
    </row>
    <row r="81" spans="1:11" x14ac:dyDescent="0.25">
      <c r="A81" s="31" t="s">
        <v>408</v>
      </c>
      <c r="B81" s="8" t="s">
        <v>4</v>
      </c>
      <c r="C81" s="20">
        <f>SUM(D81:J81)</f>
        <v>2506.8588799999998</v>
      </c>
      <c r="D81" s="20">
        <v>369.2</v>
      </c>
      <c r="E81" s="20">
        <v>404.9</v>
      </c>
      <c r="F81" s="20">
        <v>384.30005999999997</v>
      </c>
      <c r="G81" s="20">
        <v>466.45882</v>
      </c>
      <c r="H81" s="20">
        <v>441</v>
      </c>
      <c r="I81" s="20">
        <v>0</v>
      </c>
      <c r="J81" s="20">
        <v>441</v>
      </c>
      <c r="K81" s="66"/>
    </row>
    <row r="82" spans="1:11" ht="15" customHeight="1" x14ac:dyDescent="0.25">
      <c r="A82" s="31" t="s">
        <v>409</v>
      </c>
      <c r="B82" s="67" t="s">
        <v>52</v>
      </c>
      <c r="C82" s="68"/>
      <c r="D82" s="68"/>
      <c r="E82" s="68"/>
      <c r="F82" s="68"/>
      <c r="G82" s="68"/>
      <c r="H82" s="68"/>
      <c r="I82" s="68"/>
      <c r="J82" s="68"/>
      <c r="K82" s="69"/>
    </row>
    <row r="83" spans="1:11" x14ac:dyDescent="0.25">
      <c r="A83" s="31" t="s">
        <v>410</v>
      </c>
      <c r="B83" s="8" t="s">
        <v>41</v>
      </c>
      <c r="C83" s="20">
        <f>SUM(C84)</f>
        <v>6647.899730000001</v>
      </c>
      <c r="D83" s="20">
        <f>SUM(D84)</f>
        <v>1098.7</v>
      </c>
      <c r="E83" s="20">
        <f t="shared" ref="E83:J83" si="35">SUM(E84)</f>
        <v>976.1</v>
      </c>
      <c r="F83" s="20">
        <f t="shared" si="35"/>
        <v>999.81380000000001</v>
      </c>
      <c r="G83" s="20">
        <f t="shared" si="35"/>
        <v>1147.6859300000001</v>
      </c>
      <c r="H83" s="20">
        <f t="shared" si="35"/>
        <v>1212.8</v>
      </c>
      <c r="I83" s="20">
        <f t="shared" si="35"/>
        <v>0</v>
      </c>
      <c r="J83" s="20">
        <f t="shared" si="35"/>
        <v>1212.8</v>
      </c>
      <c r="K83" s="65" t="s">
        <v>563</v>
      </c>
    </row>
    <row r="84" spans="1:11" x14ac:dyDescent="0.25">
      <c r="A84" s="31" t="s">
        <v>411</v>
      </c>
      <c r="B84" s="8" t="s">
        <v>4</v>
      </c>
      <c r="C84" s="20">
        <f>SUM(D84:J84)</f>
        <v>6647.899730000001</v>
      </c>
      <c r="D84" s="20">
        <v>1098.7</v>
      </c>
      <c r="E84" s="20">
        <v>976.1</v>
      </c>
      <c r="F84" s="20">
        <v>999.81380000000001</v>
      </c>
      <c r="G84" s="20">
        <v>1147.6859300000001</v>
      </c>
      <c r="H84" s="20">
        <v>1212.8</v>
      </c>
      <c r="I84" s="20">
        <v>0</v>
      </c>
      <c r="J84" s="20">
        <v>1212.8</v>
      </c>
      <c r="K84" s="66"/>
    </row>
    <row r="85" spans="1:11" ht="15" customHeight="1" x14ac:dyDescent="0.25">
      <c r="A85" s="31" t="s">
        <v>412</v>
      </c>
      <c r="B85" s="67" t="s">
        <v>113</v>
      </c>
      <c r="C85" s="68"/>
      <c r="D85" s="68"/>
      <c r="E85" s="68"/>
      <c r="F85" s="68"/>
      <c r="G85" s="68"/>
      <c r="H85" s="68"/>
      <c r="I85" s="68"/>
      <c r="J85" s="68"/>
      <c r="K85" s="69"/>
    </row>
    <row r="86" spans="1:11" x14ac:dyDescent="0.25">
      <c r="A86" s="31" t="s">
        <v>413</v>
      </c>
      <c r="B86" s="8" t="s">
        <v>41</v>
      </c>
      <c r="C86" s="20">
        <f>SUM(D86:J86)</f>
        <v>1677.2</v>
      </c>
      <c r="D86" s="20">
        <f>SUM(D87:D88)</f>
        <v>500</v>
      </c>
      <c r="E86" s="20">
        <f t="shared" ref="E86:J86" si="36">SUM(E87:E88)</f>
        <v>1177.2</v>
      </c>
      <c r="F86" s="20">
        <f t="shared" si="36"/>
        <v>0</v>
      </c>
      <c r="G86" s="20">
        <f t="shared" si="36"/>
        <v>0</v>
      </c>
      <c r="H86" s="20">
        <f t="shared" si="36"/>
        <v>0</v>
      </c>
      <c r="I86" s="20">
        <f t="shared" si="36"/>
        <v>0</v>
      </c>
      <c r="J86" s="20">
        <f t="shared" si="36"/>
        <v>0</v>
      </c>
      <c r="K86" s="65" t="s">
        <v>562</v>
      </c>
    </row>
    <row r="87" spans="1:11" x14ac:dyDescent="0.25">
      <c r="A87" s="31" t="s">
        <v>414</v>
      </c>
      <c r="B87" s="8" t="s">
        <v>4</v>
      </c>
      <c r="C87" s="20">
        <f>SUM(D87:J87)</f>
        <v>1331</v>
      </c>
      <c r="D87" s="20">
        <v>500</v>
      </c>
      <c r="E87" s="20">
        <v>831</v>
      </c>
      <c r="F87" s="20">
        <v>0</v>
      </c>
      <c r="G87" s="20">
        <v>0</v>
      </c>
      <c r="H87" s="20">
        <v>0</v>
      </c>
      <c r="I87" s="20">
        <f>SUM(H87)</f>
        <v>0</v>
      </c>
      <c r="J87" s="20">
        <f>SUM(I87)</f>
        <v>0</v>
      </c>
      <c r="K87" s="84"/>
    </row>
    <row r="88" spans="1:11" x14ac:dyDescent="0.25">
      <c r="A88" s="31" t="s">
        <v>415</v>
      </c>
      <c r="B88" s="8" t="s">
        <v>5</v>
      </c>
      <c r="C88" s="20">
        <f>SUM(D88:J88)</f>
        <v>346.2</v>
      </c>
      <c r="D88" s="20"/>
      <c r="E88" s="20">
        <v>346.2</v>
      </c>
      <c r="F88" s="20"/>
      <c r="G88" s="20"/>
      <c r="H88" s="20"/>
      <c r="I88" s="20"/>
      <c r="J88" s="20"/>
      <c r="K88" s="66"/>
    </row>
    <row r="89" spans="1:11" ht="15" customHeight="1" x14ac:dyDescent="0.25">
      <c r="A89" s="31" t="s">
        <v>416</v>
      </c>
      <c r="B89" s="67" t="s">
        <v>47</v>
      </c>
      <c r="C89" s="68"/>
      <c r="D89" s="68"/>
      <c r="E89" s="68"/>
      <c r="F89" s="68"/>
      <c r="G89" s="68"/>
      <c r="H89" s="68"/>
      <c r="I89" s="68"/>
      <c r="J89" s="68"/>
      <c r="K89" s="69"/>
    </row>
    <row r="90" spans="1:11" x14ac:dyDescent="0.25">
      <c r="A90" s="31" t="s">
        <v>417</v>
      </c>
      <c r="B90" s="8" t="s">
        <v>41</v>
      </c>
      <c r="C90" s="20">
        <f>SUM(C91)</f>
        <v>667.98217999999997</v>
      </c>
      <c r="D90" s="20">
        <f>SUM(D91)</f>
        <v>116.1</v>
      </c>
      <c r="E90" s="20">
        <f t="shared" ref="E90:J90" si="37">SUM(E91)</f>
        <v>69.3</v>
      </c>
      <c r="F90" s="20">
        <f t="shared" si="37"/>
        <v>77.029120000000006</v>
      </c>
      <c r="G90" s="20">
        <f t="shared" si="37"/>
        <v>74.753060000000005</v>
      </c>
      <c r="H90" s="20">
        <f t="shared" si="37"/>
        <v>165.4</v>
      </c>
      <c r="I90" s="20">
        <f t="shared" si="37"/>
        <v>0</v>
      </c>
      <c r="J90" s="20">
        <f t="shared" si="37"/>
        <v>165.4</v>
      </c>
      <c r="K90" s="65" t="s">
        <v>561</v>
      </c>
    </row>
    <row r="91" spans="1:11" x14ac:dyDescent="0.25">
      <c r="A91" s="31" t="s">
        <v>418</v>
      </c>
      <c r="B91" s="8" t="s">
        <v>4</v>
      </c>
      <c r="C91" s="20">
        <f>SUM(D91:J91)</f>
        <v>667.98217999999997</v>
      </c>
      <c r="D91" s="20">
        <v>116.1</v>
      </c>
      <c r="E91" s="20">
        <v>69.3</v>
      </c>
      <c r="F91" s="20">
        <v>77.029120000000006</v>
      </c>
      <c r="G91" s="20">
        <v>74.753060000000005</v>
      </c>
      <c r="H91" s="20">
        <v>165.4</v>
      </c>
      <c r="I91" s="20">
        <v>0</v>
      </c>
      <c r="J91" s="20">
        <v>165.4</v>
      </c>
      <c r="K91" s="66"/>
    </row>
    <row r="92" spans="1:11" ht="15" customHeight="1" x14ac:dyDescent="0.25">
      <c r="A92" s="31" t="s">
        <v>419</v>
      </c>
      <c r="B92" s="67" t="s">
        <v>59</v>
      </c>
      <c r="C92" s="68"/>
      <c r="D92" s="68"/>
      <c r="E92" s="68"/>
      <c r="F92" s="68"/>
      <c r="G92" s="68"/>
      <c r="H92" s="68"/>
      <c r="I92" s="68"/>
      <c r="J92" s="68"/>
      <c r="K92" s="69"/>
    </row>
    <row r="93" spans="1:11" x14ac:dyDescent="0.25">
      <c r="A93" s="31" t="s">
        <v>420</v>
      </c>
      <c r="B93" s="8" t="s">
        <v>41</v>
      </c>
      <c r="C93" s="20">
        <f>SUM(C94)</f>
        <v>15081.900000000001</v>
      </c>
      <c r="D93" s="20">
        <f>SUM(D94)</f>
        <v>1685.5</v>
      </c>
      <c r="E93" s="20">
        <f t="shared" ref="E93:J93" si="38">SUM(E94)</f>
        <v>2669.2</v>
      </c>
      <c r="F93" s="20">
        <f t="shared" si="38"/>
        <v>2900</v>
      </c>
      <c r="G93" s="20">
        <f t="shared" si="38"/>
        <v>3120</v>
      </c>
      <c r="H93" s="20">
        <f t="shared" si="38"/>
        <v>2353.6</v>
      </c>
      <c r="I93" s="20">
        <f t="shared" si="38"/>
        <v>0</v>
      </c>
      <c r="J93" s="20">
        <f t="shared" si="38"/>
        <v>2353.6</v>
      </c>
      <c r="K93" s="65" t="s">
        <v>557</v>
      </c>
    </row>
    <row r="94" spans="1:11" x14ac:dyDescent="0.25">
      <c r="A94" s="31" t="s">
        <v>421</v>
      </c>
      <c r="B94" s="8" t="s">
        <v>4</v>
      </c>
      <c r="C94" s="20">
        <f>SUM(D94:J94)</f>
        <v>15081.900000000001</v>
      </c>
      <c r="D94" s="20">
        <v>1685.5</v>
      </c>
      <c r="E94" s="20">
        <v>2669.2</v>
      </c>
      <c r="F94" s="20">
        <v>2900</v>
      </c>
      <c r="G94" s="20">
        <v>3120</v>
      </c>
      <c r="H94" s="20">
        <v>2353.6</v>
      </c>
      <c r="I94" s="20">
        <v>0</v>
      </c>
      <c r="J94" s="20">
        <v>2353.6</v>
      </c>
      <c r="K94" s="66"/>
    </row>
    <row r="95" spans="1:11" ht="15" customHeight="1" x14ac:dyDescent="0.25">
      <c r="A95" s="31" t="s">
        <v>422</v>
      </c>
      <c r="B95" s="67" t="s">
        <v>57</v>
      </c>
      <c r="C95" s="68"/>
      <c r="D95" s="68"/>
      <c r="E95" s="68"/>
      <c r="F95" s="68"/>
      <c r="G95" s="68"/>
      <c r="H95" s="68"/>
      <c r="I95" s="68"/>
      <c r="J95" s="68"/>
      <c r="K95" s="69"/>
    </row>
    <row r="96" spans="1:11" x14ac:dyDescent="0.25">
      <c r="A96" s="31" t="s">
        <v>423</v>
      </c>
      <c r="B96" s="8" t="s">
        <v>41</v>
      </c>
      <c r="C96" s="20">
        <f>SUM(C97)</f>
        <v>2474.4</v>
      </c>
      <c r="D96" s="20">
        <f>SUM(D97)</f>
        <v>773.4</v>
      </c>
      <c r="E96" s="20">
        <f t="shared" ref="E96:J96" si="39">SUM(E97)</f>
        <v>1701</v>
      </c>
      <c r="F96" s="20">
        <f t="shared" si="39"/>
        <v>0</v>
      </c>
      <c r="G96" s="20">
        <f t="shared" si="39"/>
        <v>0</v>
      </c>
      <c r="H96" s="20">
        <f t="shared" si="39"/>
        <v>0</v>
      </c>
      <c r="I96" s="20">
        <f t="shared" si="39"/>
        <v>0</v>
      </c>
      <c r="J96" s="20">
        <f t="shared" si="39"/>
        <v>0</v>
      </c>
      <c r="K96" s="65" t="s">
        <v>557</v>
      </c>
    </row>
    <row r="97" spans="1:11" x14ac:dyDescent="0.25">
      <c r="A97" s="31" t="s">
        <v>424</v>
      </c>
      <c r="B97" s="8" t="s">
        <v>4</v>
      </c>
      <c r="C97" s="20">
        <f>SUM(D97:J97)</f>
        <v>2474.4</v>
      </c>
      <c r="D97" s="20">
        <v>773.4</v>
      </c>
      <c r="E97" s="20">
        <v>1701</v>
      </c>
      <c r="F97" s="20">
        <v>0</v>
      </c>
      <c r="G97" s="20">
        <v>0</v>
      </c>
      <c r="H97" s="20">
        <v>0</v>
      </c>
      <c r="I97" s="20">
        <f>SUM(H97)</f>
        <v>0</v>
      </c>
      <c r="J97" s="20">
        <f>SUM(I97)</f>
        <v>0</v>
      </c>
      <c r="K97" s="66"/>
    </row>
    <row r="98" spans="1:11" ht="15" customHeight="1" x14ac:dyDescent="0.25">
      <c r="A98" s="31" t="s">
        <v>425</v>
      </c>
      <c r="B98" s="67" t="s">
        <v>68</v>
      </c>
      <c r="C98" s="68"/>
      <c r="D98" s="68"/>
      <c r="E98" s="68"/>
      <c r="F98" s="68"/>
      <c r="G98" s="68"/>
      <c r="H98" s="68"/>
      <c r="I98" s="68"/>
      <c r="J98" s="68"/>
      <c r="K98" s="69"/>
    </row>
    <row r="99" spans="1:11" x14ac:dyDescent="0.25">
      <c r="A99" s="31" t="s">
        <v>426</v>
      </c>
      <c r="B99" s="8" t="s">
        <v>41</v>
      </c>
      <c r="C99" s="20">
        <f>SUM(C100)</f>
        <v>400</v>
      </c>
      <c r="D99" s="20">
        <f>SUM(D100)</f>
        <v>0</v>
      </c>
      <c r="E99" s="20">
        <f t="shared" ref="E99:J99" si="40">SUM(E100)</f>
        <v>0</v>
      </c>
      <c r="F99" s="20">
        <f t="shared" si="40"/>
        <v>0</v>
      </c>
      <c r="G99" s="20">
        <f t="shared" si="40"/>
        <v>400</v>
      </c>
      <c r="H99" s="20">
        <f t="shared" si="40"/>
        <v>0</v>
      </c>
      <c r="I99" s="20">
        <f t="shared" si="40"/>
        <v>0</v>
      </c>
      <c r="J99" s="20">
        <f t="shared" si="40"/>
        <v>0</v>
      </c>
      <c r="K99" s="65" t="s">
        <v>557</v>
      </c>
    </row>
    <row r="100" spans="1:11" x14ac:dyDescent="0.25">
      <c r="A100" s="31" t="s">
        <v>427</v>
      </c>
      <c r="B100" s="8" t="s">
        <v>4</v>
      </c>
      <c r="C100" s="20">
        <f>SUM(D100:J100)</f>
        <v>400</v>
      </c>
      <c r="D100" s="20">
        <v>0</v>
      </c>
      <c r="E100" s="20">
        <v>0</v>
      </c>
      <c r="F100" s="20">
        <v>0</v>
      </c>
      <c r="G100" s="20">
        <v>400</v>
      </c>
      <c r="H100" s="20">
        <v>0</v>
      </c>
      <c r="I100" s="20">
        <f>SUM(H100)</f>
        <v>0</v>
      </c>
      <c r="J100" s="20">
        <f>SUM(I100)</f>
        <v>0</v>
      </c>
      <c r="K100" s="66"/>
    </row>
    <row r="101" spans="1:11" ht="15" customHeight="1" x14ac:dyDescent="0.25">
      <c r="A101" s="31" t="s">
        <v>428</v>
      </c>
      <c r="B101" s="67" t="s">
        <v>51</v>
      </c>
      <c r="C101" s="68"/>
      <c r="D101" s="68"/>
      <c r="E101" s="68"/>
      <c r="F101" s="68"/>
      <c r="G101" s="68"/>
      <c r="H101" s="68"/>
      <c r="I101" s="68"/>
      <c r="J101" s="68"/>
      <c r="K101" s="69"/>
    </row>
    <row r="102" spans="1:11" x14ac:dyDescent="0.25">
      <c r="A102" s="31" t="s">
        <v>429</v>
      </c>
      <c r="B102" s="8" t="s">
        <v>41</v>
      </c>
      <c r="C102" s="20">
        <f>SUM(C103)</f>
        <v>998.48990000000003</v>
      </c>
      <c r="D102" s="20">
        <f>SUM(D103)</f>
        <v>92</v>
      </c>
      <c r="E102" s="20">
        <f t="shared" ref="E102:J102" si="41">SUM(E103)</f>
        <v>99.9</v>
      </c>
      <c r="F102" s="20">
        <f t="shared" si="41"/>
        <v>99.989900000000006</v>
      </c>
      <c r="G102" s="20">
        <f t="shared" si="41"/>
        <v>45</v>
      </c>
      <c r="H102" s="20">
        <f t="shared" si="41"/>
        <v>330.8</v>
      </c>
      <c r="I102" s="20">
        <f t="shared" si="41"/>
        <v>0</v>
      </c>
      <c r="J102" s="20">
        <f t="shared" si="41"/>
        <v>330.8</v>
      </c>
      <c r="K102" s="65" t="s">
        <v>560</v>
      </c>
    </row>
    <row r="103" spans="1:11" x14ac:dyDescent="0.25">
      <c r="A103" s="31" t="s">
        <v>430</v>
      </c>
      <c r="B103" s="8" t="s">
        <v>4</v>
      </c>
      <c r="C103" s="20">
        <f>SUM(D103:J103)</f>
        <v>998.48990000000003</v>
      </c>
      <c r="D103" s="20">
        <v>92</v>
      </c>
      <c r="E103" s="20">
        <v>99.9</v>
      </c>
      <c r="F103" s="20">
        <v>99.989900000000006</v>
      </c>
      <c r="G103" s="20">
        <v>45</v>
      </c>
      <c r="H103" s="20">
        <v>330.8</v>
      </c>
      <c r="I103" s="20">
        <v>0</v>
      </c>
      <c r="J103" s="20">
        <v>330.8</v>
      </c>
      <c r="K103" s="66"/>
    </row>
    <row r="104" spans="1:11" ht="15" customHeight="1" x14ac:dyDescent="0.25">
      <c r="A104" s="31" t="s">
        <v>431</v>
      </c>
      <c r="B104" s="67" t="s">
        <v>56</v>
      </c>
      <c r="C104" s="68"/>
      <c r="D104" s="68"/>
      <c r="E104" s="68"/>
      <c r="F104" s="68"/>
      <c r="G104" s="68"/>
      <c r="H104" s="68"/>
      <c r="I104" s="68"/>
      <c r="J104" s="68"/>
      <c r="K104" s="69"/>
    </row>
    <row r="105" spans="1:11" x14ac:dyDescent="0.25">
      <c r="A105" s="31" t="s">
        <v>432</v>
      </c>
      <c r="B105" s="8" t="s">
        <v>41</v>
      </c>
      <c r="C105" s="20">
        <f>SUM(C106)</f>
        <v>756.2</v>
      </c>
      <c r="D105" s="20">
        <f>SUM(D106)</f>
        <v>88</v>
      </c>
      <c r="E105" s="20">
        <f t="shared" ref="E105:J105" si="42">SUM(E106)</f>
        <v>0</v>
      </c>
      <c r="F105" s="20">
        <f t="shared" si="42"/>
        <v>150</v>
      </c>
      <c r="G105" s="20">
        <f t="shared" si="42"/>
        <v>99</v>
      </c>
      <c r="H105" s="20">
        <f t="shared" si="42"/>
        <v>209.6</v>
      </c>
      <c r="I105" s="20">
        <f t="shared" si="42"/>
        <v>0</v>
      </c>
      <c r="J105" s="20">
        <f t="shared" si="42"/>
        <v>209.6</v>
      </c>
      <c r="K105" s="65" t="s">
        <v>559</v>
      </c>
    </row>
    <row r="106" spans="1:11" x14ac:dyDescent="0.25">
      <c r="A106" s="31" t="s">
        <v>433</v>
      </c>
      <c r="B106" s="8" t="s">
        <v>4</v>
      </c>
      <c r="C106" s="20">
        <f>SUM(D106:J106)</f>
        <v>756.2</v>
      </c>
      <c r="D106" s="20">
        <v>88</v>
      </c>
      <c r="E106" s="20">
        <v>0</v>
      </c>
      <c r="F106" s="20">
        <v>150</v>
      </c>
      <c r="G106" s="20">
        <v>99</v>
      </c>
      <c r="H106" s="20">
        <v>209.6</v>
      </c>
      <c r="I106" s="20">
        <v>0</v>
      </c>
      <c r="J106" s="20">
        <v>209.6</v>
      </c>
      <c r="K106" s="66"/>
    </row>
    <row r="107" spans="1:11" ht="15" customHeight="1" x14ac:dyDescent="0.25">
      <c r="A107" s="31" t="s">
        <v>434</v>
      </c>
      <c r="B107" s="67" t="s">
        <v>69</v>
      </c>
      <c r="C107" s="68"/>
      <c r="D107" s="68"/>
      <c r="E107" s="68"/>
      <c r="F107" s="68"/>
      <c r="G107" s="68"/>
      <c r="H107" s="68"/>
      <c r="I107" s="68"/>
      <c r="J107" s="68"/>
      <c r="K107" s="69"/>
    </row>
    <row r="108" spans="1:11" x14ac:dyDescent="0.25">
      <c r="A108" s="31" t="s">
        <v>435</v>
      </c>
      <c r="B108" s="8" t="s">
        <v>41</v>
      </c>
      <c r="C108" s="20">
        <f>SUM(C109)</f>
        <v>1710.25802</v>
      </c>
      <c r="D108" s="20">
        <f>SUM(D109)</f>
        <v>0</v>
      </c>
      <c r="E108" s="20">
        <f t="shared" ref="E108:J108" si="43">SUM(E109)</f>
        <v>0</v>
      </c>
      <c r="F108" s="20">
        <f t="shared" si="43"/>
        <v>1710.25802</v>
      </c>
      <c r="G108" s="20">
        <f t="shared" si="43"/>
        <v>0</v>
      </c>
      <c r="H108" s="20">
        <f t="shared" si="43"/>
        <v>0</v>
      </c>
      <c r="I108" s="20">
        <f t="shared" si="43"/>
        <v>0</v>
      </c>
      <c r="J108" s="20">
        <f t="shared" si="43"/>
        <v>0</v>
      </c>
      <c r="K108" s="65" t="s">
        <v>558</v>
      </c>
    </row>
    <row r="109" spans="1:11" x14ac:dyDescent="0.25">
      <c r="A109" s="31" t="s">
        <v>436</v>
      </c>
      <c r="B109" s="8" t="s">
        <v>4</v>
      </c>
      <c r="C109" s="20">
        <f>SUM(D109:J109)</f>
        <v>1710.25802</v>
      </c>
      <c r="D109" s="20">
        <v>0</v>
      </c>
      <c r="E109" s="20">
        <v>0</v>
      </c>
      <c r="F109" s="20">
        <v>1710.25802</v>
      </c>
      <c r="G109" s="20">
        <v>0</v>
      </c>
      <c r="H109" s="20">
        <v>0</v>
      </c>
      <c r="I109" s="20">
        <f>SUM(H109)</f>
        <v>0</v>
      </c>
      <c r="J109" s="20">
        <f>SUM(I109)</f>
        <v>0</v>
      </c>
      <c r="K109" s="66"/>
    </row>
    <row r="110" spans="1:11" ht="15" customHeight="1" x14ac:dyDescent="0.25">
      <c r="A110" s="31" t="s">
        <v>437</v>
      </c>
      <c r="B110" s="67" t="s">
        <v>66</v>
      </c>
      <c r="C110" s="68"/>
      <c r="D110" s="68"/>
      <c r="E110" s="68"/>
      <c r="F110" s="68"/>
      <c r="G110" s="68"/>
      <c r="H110" s="68"/>
      <c r="I110" s="68"/>
      <c r="J110" s="68"/>
      <c r="K110" s="69"/>
    </row>
    <row r="111" spans="1:11" x14ac:dyDescent="0.25">
      <c r="A111" s="31" t="s">
        <v>438</v>
      </c>
      <c r="B111" s="8" t="s">
        <v>41</v>
      </c>
      <c r="C111" s="20">
        <f>SUM(C112)</f>
        <v>9528.0417099999995</v>
      </c>
      <c r="D111" s="20">
        <f>SUM(D112)</f>
        <v>0</v>
      </c>
      <c r="E111" s="20">
        <f t="shared" ref="E111:J111" si="44">SUM(E112)</f>
        <v>1499</v>
      </c>
      <c r="F111" s="20">
        <f t="shared" si="44"/>
        <v>5935.57377</v>
      </c>
      <c r="G111" s="20">
        <f t="shared" si="44"/>
        <v>2093.46794</v>
      </c>
      <c r="H111" s="20">
        <f t="shared" si="44"/>
        <v>0</v>
      </c>
      <c r="I111" s="20">
        <f t="shared" si="44"/>
        <v>0</v>
      </c>
      <c r="J111" s="20">
        <f t="shared" si="44"/>
        <v>0</v>
      </c>
      <c r="K111" s="65" t="s">
        <v>557</v>
      </c>
    </row>
    <row r="112" spans="1:11" x14ac:dyDescent="0.25">
      <c r="A112" s="31" t="s">
        <v>439</v>
      </c>
      <c r="B112" s="8" t="s">
        <v>4</v>
      </c>
      <c r="C112" s="20">
        <f>SUM(D112:J112)</f>
        <v>9528.0417099999995</v>
      </c>
      <c r="D112" s="20">
        <v>0</v>
      </c>
      <c r="E112" s="20">
        <v>1499</v>
      </c>
      <c r="F112" s="20">
        <v>5935.57377</v>
      </c>
      <c r="G112" s="20">
        <v>2093.46794</v>
      </c>
      <c r="H112" s="20">
        <v>0</v>
      </c>
      <c r="I112" s="20">
        <f>SUM(H112)</f>
        <v>0</v>
      </c>
      <c r="J112" s="20">
        <f>SUM(I112)</f>
        <v>0</v>
      </c>
      <c r="K112" s="66"/>
    </row>
    <row r="113" spans="1:12" ht="15" customHeight="1" x14ac:dyDescent="0.25">
      <c r="A113" s="31" t="s">
        <v>440</v>
      </c>
      <c r="B113" s="67" t="s">
        <v>606</v>
      </c>
      <c r="C113" s="68"/>
      <c r="D113" s="68"/>
      <c r="E113" s="68"/>
      <c r="F113" s="68"/>
      <c r="G113" s="68"/>
      <c r="H113" s="68"/>
      <c r="I113" s="68"/>
      <c r="J113" s="68"/>
      <c r="K113" s="69"/>
    </row>
    <row r="114" spans="1:12" x14ac:dyDescent="0.25">
      <c r="A114" s="31" t="s">
        <v>441</v>
      </c>
      <c r="B114" s="8" t="s">
        <v>41</v>
      </c>
      <c r="C114" s="20">
        <f>SUM(C115)</f>
        <v>58.05</v>
      </c>
      <c r="D114" s="20">
        <f>SUM(D115)</f>
        <v>0</v>
      </c>
      <c r="E114" s="20">
        <f t="shared" ref="E114:J114" si="45">SUM(E115)</f>
        <v>0</v>
      </c>
      <c r="F114" s="20">
        <f t="shared" si="45"/>
        <v>0</v>
      </c>
      <c r="G114" s="20">
        <f t="shared" si="45"/>
        <v>58.05</v>
      </c>
      <c r="H114" s="20">
        <f t="shared" si="45"/>
        <v>0</v>
      </c>
      <c r="I114" s="20">
        <f t="shared" si="45"/>
        <v>0</v>
      </c>
      <c r="J114" s="20">
        <f t="shared" si="45"/>
        <v>0</v>
      </c>
      <c r="K114" s="65" t="s">
        <v>557</v>
      </c>
    </row>
    <row r="115" spans="1:12" x14ac:dyDescent="0.25">
      <c r="A115" s="31" t="s">
        <v>442</v>
      </c>
      <c r="B115" s="8" t="s">
        <v>4</v>
      </c>
      <c r="C115" s="20">
        <f>SUM(D115:J115)</f>
        <v>58.05</v>
      </c>
      <c r="D115" s="20">
        <v>0</v>
      </c>
      <c r="E115" s="20">
        <v>0</v>
      </c>
      <c r="F115" s="20">
        <v>0</v>
      </c>
      <c r="G115" s="20">
        <v>58.05</v>
      </c>
      <c r="H115" s="20">
        <v>0</v>
      </c>
      <c r="I115" s="20">
        <f>SUM(H115)</f>
        <v>0</v>
      </c>
      <c r="J115" s="20">
        <f>SUM(I115)</f>
        <v>0</v>
      </c>
      <c r="K115" s="66"/>
    </row>
    <row r="116" spans="1:12" x14ac:dyDescent="0.25">
      <c r="A116" s="31" t="s">
        <v>551</v>
      </c>
      <c r="B116" s="67" t="s">
        <v>610</v>
      </c>
      <c r="C116" s="68"/>
      <c r="D116" s="68"/>
      <c r="E116" s="68"/>
      <c r="F116" s="68"/>
      <c r="G116" s="68"/>
      <c r="H116" s="68"/>
      <c r="I116" s="68"/>
      <c r="J116" s="68"/>
      <c r="K116" s="69"/>
    </row>
    <row r="117" spans="1:12" x14ac:dyDescent="0.25">
      <c r="A117" s="31" t="s">
        <v>552</v>
      </c>
      <c r="B117" s="8" t="s">
        <v>41</v>
      </c>
      <c r="C117" s="20">
        <f>SUM(C118)</f>
        <v>300</v>
      </c>
      <c r="D117" s="20">
        <f>SUM(D118)</f>
        <v>0</v>
      </c>
      <c r="E117" s="20">
        <f t="shared" ref="E117:J117" si="46">SUM(E118)</f>
        <v>0</v>
      </c>
      <c r="F117" s="20">
        <f t="shared" si="46"/>
        <v>0</v>
      </c>
      <c r="G117" s="20">
        <f t="shared" si="46"/>
        <v>300</v>
      </c>
      <c r="H117" s="20">
        <f t="shared" si="46"/>
        <v>0</v>
      </c>
      <c r="I117" s="20">
        <f t="shared" si="46"/>
        <v>0</v>
      </c>
      <c r="J117" s="20">
        <f t="shared" si="46"/>
        <v>0</v>
      </c>
      <c r="K117" s="65" t="s">
        <v>555</v>
      </c>
    </row>
    <row r="118" spans="1:12" x14ac:dyDescent="0.25">
      <c r="A118" s="31" t="s">
        <v>553</v>
      </c>
      <c r="B118" s="8" t="s">
        <v>4</v>
      </c>
      <c r="C118" s="20">
        <f>SUM(D118:J118)</f>
        <v>300</v>
      </c>
      <c r="D118" s="20">
        <v>0</v>
      </c>
      <c r="E118" s="20">
        <v>0</v>
      </c>
      <c r="F118" s="20">
        <v>0</v>
      </c>
      <c r="G118" s="20">
        <v>300</v>
      </c>
      <c r="H118" s="20">
        <v>0</v>
      </c>
      <c r="I118" s="20">
        <f>SUM(H118)</f>
        <v>0</v>
      </c>
      <c r="J118" s="20">
        <f>SUM(I118)</f>
        <v>0</v>
      </c>
      <c r="K118" s="66"/>
    </row>
    <row r="119" spans="1:12" ht="15" customHeight="1" x14ac:dyDescent="0.25">
      <c r="A119" s="31" t="s">
        <v>174</v>
      </c>
      <c r="B119" s="67" t="s">
        <v>107</v>
      </c>
      <c r="C119" s="68"/>
      <c r="D119" s="68"/>
      <c r="E119" s="68"/>
      <c r="F119" s="68"/>
      <c r="G119" s="68"/>
      <c r="H119" s="68"/>
      <c r="I119" s="68"/>
      <c r="J119" s="68"/>
      <c r="K119" s="69"/>
    </row>
    <row r="120" spans="1:12" x14ac:dyDescent="0.25">
      <c r="A120" s="31" t="s">
        <v>175</v>
      </c>
      <c r="B120" s="8" t="s">
        <v>17</v>
      </c>
      <c r="C120" s="22">
        <f>SUM(D120:J120)</f>
        <v>4777.6000000000004</v>
      </c>
      <c r="D120" s="22">
        <f>SUM(D121:D122)</f>
        <v>0</v>
      </c>
      <c r="E120" s="22">
        <f t="shared" ref="E120:J120" si="47">SUM(E121:E122)</f>
        <v>0</v>
      </c>
      <c r="F120" s="22">
        <f t="shared" si="47"/>
        <v>1771.9</v>
      </c>
      <c r="G120" s="22">
        <f t="shared" si="47"/>
        <v>1113.5</v>
      </c>
      <c r="H120" s="22">
        <f t="shared" si="47"/>
        <v>951.9</v>
      </c>
      <c r="I120" s="22">
        <f t="shared" si="47"/>
        <v>940.3</v>
      </c>
      <c r="J120" s="22">
        <f t="shared" si="47"/>
        <v>0</v>
      </c>
      <c r="K120" s="65" t="s">
        <v>556</v>
      </c>
    </row>
    <row r="121" spans="1:12" x14ac:dyDescent="0.25">
      <c r="A121" s="31" t="s">
        <v>176</v>
      </c>
      <c r="B121" s="8" t="s">
        <v>4</v>
      </c>
      <c r="C121" s="22">
        <f>SUM(D121:J121)</f>
        <v>946.8</v>
      </c>
      <c r="D121" s="22">
        <v>0</v>
      </c>
      <c r="E121" s="22">
        <v>0</v>
      </c>
      <c r="F121" s="22">
        <v>796.8</v>
      </c>
      <c r="G121" s="22">
        <v>150</v>
      </c>
      <c r="H121" s="22">
        <v>0</v>
      </c>
      <c r="I121" s="22">
        <f>SUM(H121)</f>
        <v>0</v>
      </c>
      <c r="J121" s="22">
        <f>SUM(I121)</f>
        <v>0</v>
      </c>
      <c r="K121" s="84"/>
    </row>
    <row r="122" spans="1:12" x14ac:dyDescent="0.25">
      <c r="A122" s="31" t="s">
        <v>177</v>
      </c>
      <c r="B122" s="8" t="s">
        <v>5</v>
      </c>
      <c r="C122" s="22">
        <f>SUM(D122:J122)</f>
        <v>3830.8</v>
      </c>
      <c r="D122" s="22"/>
      <c r="E122" s="22">
        <v>0</v>
      </c>
      <c r="F122" s="22">
        <v>975.1</v>
      </c>
      <c r="G122" s="22">
        <v>963.5</v>
      </c>
      <c r="H122" s="22">
        <v>951.9</v>
      </c>
      <c r="I122" s="22">
        <v>940.3</v>
      </c>
      <c r="J122" s="22"/>
      <c r="K122" s="66"/>
    </row>
    <row r="123" spans="1:12" ht="30.75" customHeight="1" x14ac:dyDescent="0.25">
      <c r="A123" s="31" t="s">
        <v>178</v>
      </c>
      <c r="B123" s="72" t="s">
        <v>22</v>
      </c>
      <c r="C123" s="73"/>
      <c r="D123" s="73"/>
      <c r="E123" s="73"/>
      <c r="F123" s="73"/>
      <c r="G123" s="73"/>
      <c r="H123" s="73"/>
      <c r="I123" s="73"/>
      <c r="J123" s="73"/>
      <c r="K123" s="74"/>
    </row>
    <row r="124" spans="1:12" ht="25.5" x14ac:dyDescent="0.25">
      <c r="A124" s="31" t="s">
        <v>179</v>
      </c>
      <c r="B124" s="14" t="s">
        <v>25</v>
      </c>
      <c r="C124" s="43">
        <f>SUM(D124:J124)</f>
        <v>89538.309780000011</v>
      </c>
      <c r="D124" s="43">
        <f t="shared" ref="D124:J124" si="48">SUM(D125:D126)</f>
        <v>9165.5</v>
      </c>
      <c r="E124" s="43">
        <f t="shared" si="48"/>
        <v>2961.6</v>
      </c>
      <c r="F124" s="43">
        <f t="shared" si="48"/>
        <v>15455.86781</v>
      </c>
      <c r="G124" s="43">
        <f t="shared" si="48"/>
        <v>16404.341970000001</v>
      </c>
      <c r="H124" s="43">
        <f t="shared" si="48"/>
        <v>21775.5</v>
      </c>
      <c r="I124" s="43">
        <f t="shared" si="48"/>
        <v>21775.5</v>
      </c>
      <c r="J124" s="43">
        <f t="shared" si="48"/>
        <v>2000</v>
      </c>
      <c r="K124" s="89" t="s">
        <v>61</v>
      </c>
      <c r="L124" s="12"/>
    </row>
    <row r="125" spans="1:12" x14ac:dyDescent="0.25">
      <c r="A125" s="31" t="s">
        <v>180</v>
      </c>
      <c r="B125" s="14" t="s">
        <v>4</v>
      </c>
      <c r="C125" s="44">
        <f>SUM(D125:J125)</f>
        <v>83193.909780000002</v>
      </c>
      <c r="D125" s="45">
        <f>SUM(D129+D175)</f>
        <v>2821.1000000000004</v>
      </c>
      <c r="E125" s="45">
        <f>SUM(E129+E175)</f>
        <v>2961.6</v>
      </c>
      <c r="F125" s="45">
        <f>F129+F175</f>
        <v>15455.86781</v>
      </c>
      <c r="G125" s="45">
        <f t="shared" ref="G125:J126" si="49">SUM(G129+G175)</f>
        <v>16404.341970000001</v>
      </c>
      <c r="H125" s="45">
        <f t="shared" si="49"/>
        <v>21775.5</v>
      </c>
      <c r="I125" s="45">
        <f t="shared" si="49"/>
        <v>21775.5</v>
      </c>
      <c r="J125" s="45">
        <f t="shared" si="49"/>
        <v>2000</v>
      </c>
      <c r="K125" s="90"/>
    </row>
    <row r="126" spans="1:12" x14ac:dyDescent="0.25">
      <c r="A126" s="31" t="s">
        <v>181</v>
      </c>
      <c r="B126" s="14" t="s">
        <v>5</v>
      </c>
      <c r="C126" s="44">
        <f>SUM(D126:J126)</f>
        <v>6344.4</v>
      </c>
      <c r="D126" s="45">
        <f>SUM(D130+D176)</f>
        <v>6344.4</v>
      </c>
      <c r="E126" s="45">
        <f>SUM(E130+E176)</f>
        <v>0</v>
      </c>
      <c r="F126" s="45">
        <f>SUM(F130+F176)</f>
        <v>0</v>
      </c>
      <c r="G126" s="45">
        <f t="shared" si="49"/>
        <v>0</v>
      </c>
      <c r="H126" s="45">
        <f t="shared" si="49"/>
        <v>0</v>
      </c>
      <c r="I126" s="45">
        <f t="shared" si="49"/>
        <v>0</v>
      </c>
      <c r="J126" s="45">
        <f t="shared" si="49"/>
        <v>0</v>
      </c>
      <c r="K126" s="91"/>
    </row>
    <row r="127" spans="1:12" ht="15" customHeight="1" x14ac:dyDescent="0.25">
      <c r="A127" s="31" t="s">
        <v>182</v>
      </c>
      <c r="B127" s="97" t="s">
        <v>10</v>
      </c>
      <c r="C127" s="98"/>
      <c r="D127" s="98"/>
      <c r="E127" s="98"/>
      <c r="F127" s="98"/>
      <c r="G127" s="98"/>
      <c r="H127" s="98"/>
      <c r="I127" s="98"/>
      <c r="J127" s="98"/>
      <c r="K127" s="99"/>
    </row>
    <row r="128" spans="1:12" ht="38.25" x14ac:dyDescent="0.25">
      <c r="A128" s="31" t="s">
        <v>183</v>
      </c>
      <c r="B128" s="14" t="s">
        <v>26</v>
      </c>
      <c r="C128" s="21">
        <f t="shared" ref="C128:J128" si="50">SUM(C129:C130)</f>
        <v>22520.551170000002</v>
      </c>
      <c r="D128" s="21">
        <f t="shared" si="50"/>
        <v>4173.6000000000004</v>
      </c>
      <c r="E128" s="21">
        <f t="shared" si="50"/>
        <v>1420</v>
      </c>
      <c r="F128" s="21">
        <f t="shared" si="50"/>
        <v>14122.609200000001</v>
      </c>
      <c r="G128" s="21">
        <f t="shared" si="50"/>
        <v>2804.3419699999999</v>
      </c>
      <c r="H128" s="21">
        <f t="shared" si="50"/>
        <v>0</v>
      </c>
      <c r="I128" s="21">
        <f t="shared" si="50"/>
        <v>0</v>
      </c>
      <c r="J128" s="21">
        <f t="shared" si="50"/>
        <v>0</v>
      </c>
      <c r="K128" s="79" t="s">
        <v>61</v>
      </c>
    </row>
    <row r="129" spans="1:11" x14ac:dyDescent="0.25">
      <c r="A129" s="31" t="s">
        <v>184</v>
      </c>
      <c r="B129" s="14" t="s">
        <v>4</v>
      </c>
      <c r="C129" s="21">
        <f>SUM(D129:J129)</f>
        <v>19176.151170000001</v>
      </c>
      <c r="D129" s="21">
        <f t="shared" ref="D129:J130" si="51">SUM(D163+D133)</f>
        <v>829.2</v>
      </c>
      <c r="E129" s="21">
        <f t="shared" si="51"/>
        <v>1420</v>
      </c>
      <c r="F129" s="21">
        <f t="shared" si="51"/>
        <v>14122.609200000001</v>
      </c>
      <c r="G129" s="21">
        <f t="shared" si="51"/>
        <v>2804.3419699999999</v>
      </c>
      <c r="H129" s="21">
        <f t="shared" si="51"/>
        <v>0</v>
      </c>
      <c r="I129" s="21">
        <f t="shared" si="51"/>
        <v>0</v>
      </c>
      <c r="J129" s="21">
        <f t="shared" si="51"/>
        <v>0</v>
      </c>
      <c r="K129" s="83"/>
    </row>
    <row r="130" spans="1:11" x14ac:dyDescent="0.25">
      <c r="A130" s="31" t="s">
        <v>185</v>
      </c>
      <c r="B130" s="14" t="s">
        <v>5</v>
      </c>
      <c r="C130" s="21">
        <f>SUM(D130:J130)</f>
        <v>3344.4</v>
      </c>
      <c r="D130" s="21">
        <f>SUM(D164+D134)</f>
        <v>3344.4</v>
      </c>
      <c r="E130" s="21">
        <f t="shared" si="51"/>
        <v>0</v>
      </c>
      <c r="F130" s="21">
        <f t="shared" si="51"/>
        <v>0</v>
      </c>
      <c r="G130" s="21">
        <f t="shared" si="51"/>
        <v>0</v>
      </c>
      <c r="H130" s="21">
        <f t="shared" si="51"/>
        <v>0</v>
      </c>
      <c r="I130" s="21">
        <f t="shared" si="51"/>
        <v>0</v>
      </c>
      <c r="J130" s="21">
        <f t="shared" si="51"/>
        <v>0</v>
      </c>
      <c r="K130" s="80"/>
    </row>
    <row r="131" spans="1:11" ht="18.75" customHeight="1" x14ac:dyDescent="0.25">
      <c r="A131" s="31" t="s">
        <v>186</v>
      </c>
      <c r="B131" s="67" t="s">
        <v>11</v>
      </c>
      <c r="C131" s="68"/>
      <c r="D131" s="68"/>
      <c r="E131" s="68"/>
      <c r="F131" s="68"/>
      <c r="G131" s="68"/>
      <c r="H131" s="68"/>
      <c r="I131" s="68"/>
      <c r="J131" s="68"/>
      <c r="K131" s="69"/>
    </row>
    <row r="132" spans="1:11" ht="39" customHeight="1" x14ac:dyDescent="0.25">
      <c r="A132" s="31" t="s">
        <v>187</v>
      </c>
      <c r="B132" s="8" t="s">
        <v>21</v>
      </c>
      <c r="C132" s="20">
        <f>SUM(D132:J132)</f>
        <v>16926.95117</v>
      </c>
      <c r="D132" s="20">
        <f>SUM(D133:D134)</f>
        <v>0</v>
      </c>
      <c r="E132" s="20">
        <f t="shared" ref="E132:J132" si="52">SUM(E133:E134)</f>
        <v>0</v>
      </c>
      <c r="F132" s="20">
        <f t="shared" si="52"/>
        <v>14122.609200000001</v>
      </c>
      <c r="G132" s="20">
        <f t="shared" si="52"/>
        <v>2804.3419699999999</v>
      </c>
      <c r="H132" s="20">
        <f t="shared" si="52"/>
        <v>0</v>
      </c>
      <c r="I132" s="20">
        <f t="shared" si="52"/>
        <v>0</v>
      </c>
      <c r="J132" s="20">
        <f t="shared" si="52"/>
        <v>0</v>
      </c>
      <c r="K132" s="65" t="s">
        <v>61</v>
      </c>
    </row>
    <row r="133" spans="1:11" ht="12.75" customHeight="1" x14ac:dyDescent="0.25">
      <c r="A133" s="31" t="s">
        <v>188</v>
      </c>
      <c r="B133" s="8" t="s">
        <v>4</v>
      </c>
      <c r="C133" s="20">
        <f>SUM(D133:J133)</f>
        <v>16926.95117</v>
      </c>
      <c r="D133" s="20">
        <f t="shared" ref="D133:I133" si="53">SUM(D137+D149+D152+D156+D159)</f>
        <v>0</v>
      </c>
      <c r="E133" s="20">
        <f t="shared" si="53"/>
        <v>0</v>
      </c>
      <c r="F133" s="20">
        <f t="shared" si="53"/>
        <v>14122.609200000001</v>
      </c>
      <c r="G133" s="20">
        <f t="shared" si="53"/>
        <v>2804.3419699999999</v>
      </c>
      <c r="H133" s="20">
        <f t="shared" si="53"/>
        <v>0</v>
      </c>
      <c r="I133" s="20">
        <f t="shared" si="53"/>
        <v>0</v>
      </c>
      <c r="J133" s="20">
        <v>0</v>
      </c>
      <c r="K133" s="84"/>
    </row>
    <row r="134" spans="1:11" ht="12.75" customHeight="1" x14ac:dyDescent="0.25">
      <c r="A134" s="31" t="s">
        <v>189</v>
      </c>
      <c r="B134" s="8" t="s">
        <v>5</v>
      </c>
      <c r="C134" s="20">
        <f>SUM(D134:J134)</f>
        <v>0</v>
      </c>
      <c r="D134" s="20">
        <f>SUM(D138+D153+D160)</f>
        <v>0</v>
      </c>
      <c r="E134" s="20">
        <f t="shared" ref="E134:J134" si="54">SUM(E138+E153+E160)</f>
        <v>0</v>
      </c>
      <c r="F134" s="20">
        <f t="shared" si="54"/>
        <v>0</v>
      </c>
      <c r="G134" s="20">
        <f t="shared" si="54"/>
        <v>0</v>
      </c>
      <c r="H134" s="20">
        <f t="shared" si="54"/>
        <v>0</v>
      </c>
      <c r="I134" s="20">
        <f t="shared" si="54"/>
        <v>0</v>
      </c>
      <c r="J134" s="20">
        <f t="shared" si="54"/>
        <v>0</v>
      </c>
      <c r="K134" s="66"/>
    </row>
    <row r="135" spans="1:11" ht="28.5" customHeight="1" x14ac:dyDescent="0.25">
      <c r="A135" s="31" t="s">
        <v>190</v>
      </c>
      <c r="B135" s="67" t="s">
        <v>72</v>
      </c>
      <c r="C135" s="68"/>
      <c r="D135" s="68"/>
      <c r="E135" s="68"/>
      <c r="F135" s="68"/>
      <c r="G135" s="68"/>
      <c r="H135" s="68"/>
      <c r="I135" s="68"/>
      <c r="J135" s="68"/>
      <c r="K135" s="69"/>
    </row>
    <row r="136" spans="1:11" ht="12.75" customHeight="1" x14ac:dyDescent="0.25">
      <c r="A136" s="31" t="s">
        <v>191</v>
      </c>
      <c r="B136" s="8" t="s">
        <v>17</v>
      </c>
      <c r="C136" s="46">
        <f>SUM(C137:C138)</f>
        <v>14458.20066</v>
      </c>
      <c r="D136" s="46">
        <f>SUM(D137:D138)</f>
        <v>0</v>
      </c>
      <c r="E136" s="46">
        <f t="shared" ref="E136:J136" si="55">SUM(E137:E138)</f>
        <v>0</v>
      </c>
      <c r="F136" s="46">
        <f t="shared" si="55"/>
        <v>12330</v>
      </c>
      <c r="G136" s="46">
        <f t="shared" si="55"/>
        <v>2128.20066</v>
      </c>
      <c r="H136" s="46">
        <f t="shared" si="55"/>
        <v>0</v>
      </c>
      <c r="I136" s="46">
        <f t="shared" si="55"/>
        <v>0</v>
      </c>
      <c r="J136" s="46">
        <f t="shared" si="55"/>
        <v>0</v>
      </c>
      <c r="K136" s="65" t="s">
        <v>568</v>
      </c>
    </row>
    <row r="137" spans="1:11" ht="12.75" customHeight="1" x14ac:dyDescent="0.25">
      <c r="A137" s="31" t="s">
        <v>192</v>
      </c>
      <c r="B137" s="8" t="s">
        <v>4</v>
      </c>
      <c r="C137" s="46">
        <f>SUM(D137:J137)</f>
        <v>14458.20066</v>
      </c>
      <c r="D137" s="46">
        <v>0</v>
      </c>
      <c r="E137" s="46">
        <v>0</v>
      </c>
      <c r="F137" s="20">
        <f>SUM(F145+F141)</f>
        <v>12330</v>
      </c>
      <c r="G137" s="20">
        <f>SUM(G145+G141)</f>
        <v>2128.20066</v>
      </c>
      <c r="H137" s="20">
        <v>0</v>
      </c>
      <c r="I137" s="20">
        <f t="shared" ref="H137:J138" si="56">SUM(H137)</f>
        <v>0</v>
      </c>
      <c r="J137" s="20">
        <f t="shared" si="56"/>
        <v>0</v>
      </c>
      <c r="K137" s="84"/>
    </row>
    <row r="138" spans="1:11" ht="12.75" customHeight="1" x14ac:dyDescent="0.25">
      <c r="A138" s="31" t="s">
        <v>193</v>
      </c>
      <c r="B138" s="8" t="s">
        <v>5</v>
      </c>
      <c r="C138" s="46">
        <f>SUM(D138:J138)</f>
        <v>0</v>
      </c>
      <c r="D138" s="46">
        <v>0</v>
      </c>
      <c r="E138" s="46">
        <v>0</v>
      </c>
      <c r="F138" s="20">
        <v>0</v>
      </c>
      <c r="G138" s="20">
        <v>0</v>
      </c>
      <c r="H138" s="20">
        <f t="shared" si="56"/>
        <v>0</v>
      </c>
      <c r="I138" s="20">
        <f t="shared" si="56"/>
        <v>0</v>
      </c>
      <c r="J138" s="20">
        <f t="shared" si="56"/>
        <v>0</v>
      </c>
      <c r="K138" s="66"/>
    </row>
    <row r="139" spans="1:11" ht="12.75" customHeight="1" x14ac:dyDescent="0.25">
      <c r="A139" s="31" t="s">
        <v>443</v>
      </c>
      <c r="B139" s="67" t="s">
        <v>115</v>
      </c>
      <c r="C139" s="68"/>
      <c r="D139" s="68"/>
      <c r="E139" s="68"/>
      <c r="F139" s="68"/>
      <c r="G139" s="68"/>
      <c r="H139" s="68"/>
      <c r="I139" s="68"/>
      <c r="J139" s="68"/>
      <c r="K139" s="69"/>
    </row>
    <row r="140" spans="1:11" ht="12.75" customHeight="1" x14ac:dyDescent="0.25">
      <c r="A140" s="31" t="s">
        <v>444</v>
      </c>
      <c r="B140" s="8" t="s">
        <v>41</v>
      </c>
      <c r="C140" s="22">
        <f t="shared" ref="C140:J140" si="57">SUM(C141)</f>
        <v>283.20066000000003</v>
      </c>
      <c r="D140" s="22">
        <f t="shared" si="57"/>
        <v>0</v>
      </c>
      <c r="E140" s="22">
        <f t="shared" si="57"/>
        <v>0</v>
      </c>
      <c r="F140" s="22">
        <f t="shared" si="57"/>
        <v>283.20066000000003</v>
      </c>
      <c r="G140" s="22">
        <f t="shared" si="57"/>
        <v>0</v>
      </c>
      <c r="H140" s="22">
        <f t="shared" si="57"/>
        <v>0</v>
      </c>
      <c r="I140" s="22">
        <f t="shared" si="57"/>
        <v>0</v>
      </c>
      <c r="J140" s="22">
        <f t="shared" si="57"/>
        <v>0</v>
      </c>
      <c r="K140" s="65" t="s">
        <v>568</v>
      </c>
    </row>
    <row r="141" spans="1:11" ht="12.75" customHeight="1" x14ac:dyDescent="0.25">
      <c r="A141" s="31" t="s">
        <v>445</v>
      </c>
      <c r="B141" s="8" t="s">
        <v>4</v>
      </c>
      <c r="C141" s="22">
        <f>SUM(D141:J141)</f>
        <v>283.20066000000003</v>
      </c>
      <c r="D141" s="22">
        <v>0</v>
      </c>
      <c r="E141" s="22">
        <v>0</v>
      </c>
      <c r="F141" s="22">
        <v>283.20066000000003</v>
      </c>
      <c r="G141" s="22">
        <v>0</v>
      </c>
      <c r="H141" s="22">
        <v>0</v>
      </c>
      <c r="I141" s="22">
        <f>SUM(H141)</f>
        <v>0</v>
      </c>
      <c r="J141" s="22">
        <f>SUM(I141)</f>
        <v>0</v>
      </c>
      <c r="K141" s="84"/>
    </row>
    <row r="142" spans="1:11" ht="12.75" customHeight="1" x14ac:dyDescent="0.25">
      <c r="A142" s="31" t="s">
        <v>446</v>
      </c>
      <c r="B142" s="8" t="s">
        <v>5</v>
      </c>
      <c r="C142" s="22">
        <f>SUM(D142:J142)</f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66"/>
    </row>
    <row r="143" spans="1:11" ht="12.75" customHeight="1" x14ac:dyDescent="0.25">
      <c r="A143" s="31" t="s">
        <v>447</v>
      </c>
      <c r="B143" s="67" t="s">
        <v>114</v>
      </c>
      <c r="C143" s="68"/>
      <c r="D143" s="68"/>
      <c r="E143" s="68"/>
      <c r="F143" s="68"/>
      <c r="G143" s="68"/>
      <c r="H143" s="68"/>
      <c r="I143" s="68"/>
      <c r="J143" s="68"/>
      <c r="K143" s="69"/>
    </row>
    <row r="144" spans="1:11" ht="12.75" customHeight="1" x14ac:dyDescent="0.25">
      <c r="A144" s="31" t="s">
        <v>448</v>
      </c>
      <c r="B144" s="8" t="s">
        <v>41</v>
      </c>
      <c r="C144" s="20">
        <f t="shared" ref="C144:J144" si="58">SUM(C145)</f>
        <v>14175</v>
      </c>
      <c r="D144" s="20">
        <f t="shared" si="58"/>
        <v>0</v>
      </c>
      <c r="E144" s="20">
        <f t="shared" si="58"/>
        <v>0</v>
      </c>
      <c r="F144" s="20">
        <f t="shared" si="58"/>
        <v>12046.79934</v>
      </c>
      <c r="G144" s="20">
        <f t="shared" si="58"/>
        <v>2128.20066</v>
      </c>
      <c r="H144" s="20">
        <f t="shared" si="58"/>
        <v>0</v>
      </c>
      <c r="I144" s="20">
        <f t="shared" si="58"/>
        <v>0</v>
      </c>
      <c r="J144" s="20">
        <f t="shared" si="58"/>
        <v>0</v>
      </c>
      <c r="K144" s="65" t="s">
        <v>568</v>
      </c>
    </row>
    <row r="145" spans="1:11" ht="12.75" customHeight="1" x14ac:dyDescent="0.25">
      <c r="A145" s="31" t="s">
        <v>449</v>
      </c>
      <c r="B145" s="8" t="s">
        <v>4</v>
      </c>
      <c r="C145" s="20">
        <f>SUM(D145:J145)</f>
        <v>14175</v>
      </c>
      <c r="D145" s="20">
        <v>0</v>
      </c>
      <c r="E145" s="20">
        <v>0</v>
      </c>
      <c r="F145" s="20">
        <v>12046.79934</v>
      </c>
      <c r="G145" s="20">
        <v>2128.20066</v>
      </c>
      <c r="H145" s="20">
        <v>0</v>
      </c>
      <c r="I145" s="20">
        <f>SUM(H145)</f>
        <v>0</v>
      </c>
      <c r="J145" s="20">
        <f>SUM(I145)</f>
        <v>0</v>
      </c>
      <c r="K145" s="84"/>
    </row>
    <row r="146" spans="1:11" ht="12.75" customHeight="1" x14ac:dyDescent="0.25">
      <c r="A146" s="31" t="s">
        <v>450</v>
      </c>
      <c r="B146" s="8" t="s">
        <v>5</v>
      </c>
      <c r="C146" s="20">
        <f>SUM(D146:J146)</f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66"/>
    </row>
    <row r="147" spans="1:11" ht="12.75" customHeight="1" x14ac:dyDescent="0.25">
      <c r="A147" s="31" t="s">
        <v>194</v>
      </c>
      <c r="B147" s="67" t="s">
        <v>74</v>
      </c>
      <c r="C147" s="68"/>
      <c r="D147" s="68"/>
      <c r="E147" s="68"/>
      <c r="F147" s="68"/>
      <c r="G147" s="68"/>
      <c r="H147" s="68"/>
      <c r="I147" s="68"/>
      <c r="J147" s="68"/>
      <c r="K147" s="69"/>
    </row>
    <row r="148" spans="1:11" ht="12.75" customHeight="1" x14ac:dyDescent="0.25">
      <c r="A148" s="31" t="s">
        <v>195</v>
      </c>
      <c r="B148" s="8" t="s">
        <v>17</v>
      </c>
      <c r="C148" s="20">
        <f>SUM(D148:J148)</f>
        <v>0</v>
      </c>
      <c r="D148" s="46">
        <f>SUM(D149)</f>
        <v>0</v>
      </c>
      <c r="E148" s="46">
        <f t="shared" ref="E148:J148" si="59">SUM(E149)</f>
        <v>0</v>
      </c>
      <c r="F148" s="46">
        <f t="shared" si="59"/>
        <v>0</v>
      </c>
      <c r="G148" s="46">
        <f t="shared" si="59"/>
        <v>0</v>
      </c>
      <c r="H148" s="46">
        <f t="shared" si="59"/>
        <v>0</v>
      </c>
      <c r="I148" s="46">
        <f t="shared" si="59"/>
        <v>0</v>
      </c>
      <c r="J148" s="46">
        <f t="shared" si="59"/>
        <v>0</v>
      </c>
      <c r="K148" s="65" t="s">
        <v>61</v>
      </c>
    </row>
    <row r="149" spans="1:11" ht="12.75" customHeight="1" x14ac:dyDescent="0.25">
      <c r="A149" s="31" t="s">
        <v>196</v>
      </c>
      <c r="B149" s="32" t="s">
        <v>4</v>
      </c>
      <c r="C149" s="26">
        <f>SUM(D149:J149)</f>
        <v>0</v>
      </c>
      <c r="D149" s="47">
        <v>0</v>
      </c>
      <c r="E149" s="47">
        <v>0</v>
      </c>
      <c r="F149" s="26">
        <v>0</v>
      </c>
      <c r="G149" s="26">
        <v>0</v>
      </c>
      <c r="H149" s="26">
        <f>SUM(G149)</f>
        <v>0</v>
      </c>
      <c r="I149" s="26">
        <f>SUM(H149)</f>
        <v>0</v>
      </c>
      <c r="J149" s="26">
        <f>SUM(I149)</f>
        <v>0</v>
      </c>
      <c r="K149" s="66"/>
    </row>
    <row r="150" spans="1:11" ht="12.75" customHeight="1" x14ac:dyDescent="0.25">
      <c r="A150" s="31" t="s">
        <v>197</v>
      </c>
      <c r="B150" s="67" t="s">
        <v>105</v>
      </c>
      <c r="C150" s="68"/>
      <c r="D150" s="68"/>
      <c r="E150" s="68"/>
      <c r="F150" s="68"/>
      <c r="G150" s="68"/>
      <c r="H150" s="68"/>
      <c r="I150" s="68"/>
      <c r="J150" s="68"/>
      <c r="K150" s="69"/>
    </row>
    <row r="151" spans="1:11" ht="12.75" customHeight="1" x14ac:dyDescent="0.25">
      <c r="A151" s="31" t="s">
        <v>198</v>
      </c>
      <c r="B151" s="8" t="s">
        <v>17</v>
      </c>
      <c r="C151" s="46">
        <f>SUM(C152:C153)</f>
        <v>0</v>
      </c>
      <c r="D151" s="46">
        <f>SUM(D152:D153)</f>
        <v>0</v>
      </c>
      <c r="E151" s="46">
        <f t="shared" ref="E151:J151" si="60">SUM(E152:E153)</f>
        <v>0</v>
      </c>
      <c r="F151" s="46">
        <f t="shared" si="60"/>
        <v>0</v>
      </c>
      <c r="G151" s="46">
        <f t="shared" si="60"/>
        <v>0</v>
      </c>
      <c r="H151" s="46">
        <f t="shared" si="60"/>
        <v>0</v>
      </c>
      <c r="I151" s="46">
        <f t="shared" si="60"/>
        <v>0</v>
      </c>
      <c r="J151" s="46">
        <f t="shared" si="60"/>
        <v>0</v>
      </c>
      <c r="K151" s="65" t="s">
        <v>61</v>
      </c>
    </row>
    <row r="152" spans="1:11" ht="12.75" customHeight="1" x14ac:dyDescent="0.25">
      <c r="A152" s="31" t="s">
        <v>199</v>
      </c>
      <c r="B152" s="8" t="s">
        <v>4</v>
      </c>
      <c r="C152" s="46">
        <f>SUM(D152:J152)</f>
        <v>0</v>
      </c>
      <c r="D152" s="46">
        <v>0</v>
      </c>
      <c r="E152" s="46">
        <v>0</v>
      </c>
      <c r="F152" s="20">
        <v>0</v>
      </c>
      <c r="G152" s="20">
        <v>0</v>
      </c>
      <c r="H152" s="20">
        <f t="shared" ref="H152:J153" si="61">SUM(G152)</f>
        <v>0</v>
      </c>
      <c r="I152" s="20">
        <f t="shared" si="61"/>
        <v>0</v>
      </c>
      <c r="J152" s="20">
        <f t="shared" si="61"/>
        <v>0</v>
      </c>
      <c r="K152" s="84"/>
    </row>
    <row r="153" spans="1:11" ht="12.75" customHeight="1" x14ac:dyDescent="0.25">
      <c r="A153" s="31" t="s">
        <v>451</v>
      </c>
      <c r="B153" s="8" t="s">
        <v>5</v>
      </c>
      <c r="C153" s="46">
        <f>SUM(D153:J153)</f>
        <v>0</v>
      </c>
      <c r="D153" s="46">
        <v>0</v>
      </c>
      <c r="E153" s="46">
        <v>0</v>
      </c>
      <c r="F153" s="20">
        <v>0</v>
      </c>
      <c r="G153" s="20">
        <v>0</v>
      </c>
      <c r="H153" s="20">
        <f t="shared" si="61"/>
        <v>0</v>
      </c>
      <c r="I153" s="20">
        <f t="shared" si="61"/>
        <v>0</v>
      </c>
      <c r="J153" s="20">
        <f t="shared" si="61"/>
        <v>0</v>
      </c>
      <c r="K153" s="66"/>
    </row>
    <row r="154" spans="1:11" ht="12.75" customHeight="1" x14ac:dyDescent="0.25">
      <c r="A154" s="31" t="s">
        <v>200</v>
      </c>
      <c r="B154" s="67" t="s">
        <v>95</v>
      </c>
      <c r="C154" s="68"/>
      <c r="D154" s="68"/>
      <c r="E154" s="68"/>
      <c r="F154" s="68"/>
      <c r="G154" s="68"/>
      <c r="H154" s="68"/>
      <c r="I154" s="68"/>
      <c r="J154" s="68"/>
      <c r="K154" s="69"/>
    </row>
    <row r="155" spans="1:11" ht="12.75" customHeight="1" x14ac:dyDescent="0.25">
      <c r="A155" s="31" t="s">
        <v>201</v>
      </c>
      <c r="B155" s="8" t="s">
        <v>17</v>
      </c>
      <c r="C155" s="20">
        <f>SUM(D155:J155)</f>
        <v>2468.7505099999998</v>
      </c>
      <c r="D155" s="46">
        <f>SUM(D156)</f>
        <v>0</v>
      </c>
      <c r="E155" s="46">
        <f t="shared" ref="E155:J155" si="62">SUM(E156)</f>
        <v>0</v>
      </c>
      <c r="F155" s="46">
        <f t="shared" si="62"/>
        <v>1792.6092000000001</v>
      </c>
      <c r="G155" s="46">
        <f t="shared" si="62"/>
        <v>676.14130999999998</v>
      </c>
      <c r="H155" s="46">
        <f t="shared" si="62"/>
        <v>0</v>
      </c>
      <c r="I155" s="46">
        <f t="shared" si="62"/>
        <v>0</v>
      </c>
      <c r="J155" s="46">
        <f t="shared" si="62"/>
        <v>0</v>
      </c>
      <c r="K155" s="92" t="s">
        <v>569</v>
      </c>
    </row>
    <row r="156" spans="1:11" ht="12.75" customHeight="1" x14ac:dyDescent="0.25">
      <c r="A156" s="31" t="s">
        <v>202</v>
      </c>
      <c r="B156" s="32" t="s">
        <v>4</v>
      </c>
      <c r="C156" s="26">
        <f>SUM(D156:J156)</f>
        <v>2468.7505099999998</v>
      </c>
      <c r="D156" s="47">
        <v>0</v>
      </c>
      <c r="E156" s="47">
        <v>0</v>
      </c>
      <c r="F156" s="26">
        <v>1792.6092000000001</v>
      </c>
      <c r="G156" s="26">
        <v>676.14130999999998</v>
      </c>
      <c r="H156" s="26">
        <v>0</v>
      </c>
      <c r="I156" s="26">
        <f>SUM(H156)</f>
        <v>0</v>
      </c>
      <c r="J156" s="26">
        <f>SUM(I156)</f>
        <v>0</v>
      </c>
      <c r="K156" s="93"/>
    </row>
    <row r="157" spans="1:11" ht="12.75" customHeight="1" x14ac:dyDescent="0.25">
      <c r="A157" s="31" t="s">
        <v>203</v>
      </c>
      <c r="B157" s="67" t="s">
        <v>106</v>
      </c>
      <c r="C157" s="68"/>
      <c r="D157" s="68"/>
      <c r="E157" s="68"/>
      <c r="F157" s="68"/>
      <c r="G157" s="68"/>
      <c r="H157" s="68"/>
      <c r="I157" s="68"/>
      <c r="J157" s="68"/>
      <c r="K157" s="69"/>
    </row>
    <row r="158" spans="1:11" ht="12.75" customHeight="1" x14ac:dyDescent="0.25">
      <c r="A158" s="31" t="s">
        <v>204</v>
      </c>
      <c r="B158" s="8" t="s">
        <v>17</v>
      </c>
      <c r="C158" s="46">
        <f>SUM(C159:C160)</f>
        <v>0</v>
      </c>
      <c r="D158" s="46">
        <f>SUM(D159:D160)</f>
        <v>0</v>
      </c>
      <c r="E158" s="46">
        <f t="shared" ref="E158:J158" si="63">SUM(E159:E160)</f>
        <v>0</v>
      </c>
      <c r="F158" s="46">
        <f t="shared" si="63"/>
        <v>0</v>
      </c>
      <c r="G158" s="46">
        <f t="shared" si="63"/>
        <v>0</v>
      </c>
      <c r="H158" s="46">
        <f t="shared" si="63"/>
        <v>0</v>
      </c>
      <c r="I158" s="46">
        <f t="shared" si="63"/>
        <v>0</v>
      </c>
      <c r="J158" s="46">
        <f t="shared" si="63"/>
        <v>0</v>
      </c>
      <c r="K158" s="65" t="s">
        <v>61</v>
      </c>
    </row>
    <row r="159" spans="1:11" ht="12.75" customHeight="1" x14ac:dyDescent="0.25">
      <c r="A159" s="31" t="s">
        <v>205</v>
      </c>
      <c r="B159" s="8" t="s">
        <v>4</v>
      </c>
      <c r="C159" s="46">
        <f>SUM(D159:J159)</f>
        <v>0</v>
      </c>
      <c r="D159" s="46">
        <v>0</v>
      </c>
      <c r="E159" s="46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f>SUM(I159)</f>
        <v>0</v>
      </c>
      <c r="K159" s="84"/>
    </row>
    <row r="160" spans="1:11" ht="12.75" customHeight="1" x14ac:dyDescent="0.25">
      <c r="A160" s="31" t="s">
        <v>452</v>
      </c>
      <c r="B160" s="8" t="s">
        <v>5</v>
      </c>
      <c r="C160" s="46">
        <f>SUM(D160:J160)</f>
        <v>0</v>
      </c>
      <c r="D160" s="46">
        <v>0</v>
      </c>
      <c r="E160" s="46">
        <v>0</v>
      </c>
      <c r="F160" s="20">
        <v>0</v>
      </c>
      <c r="G160" s="20">
        <v>0</v>
      </c>
      <c r="H160" s="20">
        <f>SUM(G160)</f>
        <v>0</v>
      </c>
      <c r="I160" s="20">
        <f>SUM(H160)</f>
        <v>0</v>
      </c>
      <c r="J160" s="20">
        <f>SUM(I160)</f>
        <v>0</v>
      </c>
      <c r="K160" s="66"/>
    </row>
    <row r="161" spans="1:11" ht="15" customHeight="1" x14ac:dyDescent="0.25">
      <c r="A161" s="31" t="s">
        <v>206</v>
      </c>
      <c r="B161" s="67" t="s">
        <v>12</v>
      </c>
      <c r="C161" s="68"/>
      <c r="D161" s="68"/>
      <c r="E161" s="68"/>
      <c r="F161" s="68"/>
      <c r="G161" s="68"/>
      <c r="H161" s="68"/>
      <c r="I161" s="68"/>
      <c r="J161" s="68"/>
      <c r="K161" s="69"/>
    </row>
    <row r="162" spans="1:11" x14ac:dyDescent="0.25">
      <c r="A162" s="31" t="s">
        <v>207</v>
      </c>
      <c r="B162" s="8" t="s">
        <v>27</v>
      </c>
      <c r="C162" s="48">
        <f t="shared" ref="C162:J162" si="64">SUM(C163:C164)</f>
        <v>5593.6</v>
      </c>
      <c r="D162" s="48">
        <f t="shared" si="64"/>
        <v>4173.6000000000004</v>
      </c>
      <c r="E162" s="48">
        <f t="shared" si="64"/>
        <v>1420</v>
      </c>
      <c r="F162" s="48">
        <f t="shared" si="64"/>
        <v>0</v>
      </c>
      <c r="G162" s="48">
        <f t="shared" si="64"/>
        <v>0</v>
      </c>
      <c r="H162" s="48">
        <f t="shared" si="64"/>
        <v>0</v>
      </c>
      <c r="I162" s="48">
        <f t="shared" si="64"/>
        <v>0</v>
      </c>
      <c r="J162" s="48">
        <f t="shared" si="64"/>
        <v>0</v>
      </c>
      <c r="K162" s="65" t="s">
        <v>61</v>
      </c>
    </row>
    <row r="163" spans="1:11" x14ac:dyDescent="0.25">
      <c r="A163" s="31" t="s">
        <v>208</v>
      </c>
      <c r="B163" s="8" t="s">
        <v>4</v>
      </c>
      <c r="C163" s="48">
        <f>SUM(D163:J163)</f>
        <v>2249.1999999999998</v>
      </c>
      <c r="D163" s="48">
        <f>SUM(D171+D167)</f>
        <v>829.2</v>
      </c>
      <c r="E163" s="48">
        <f t="shared" ref="E163:J163" si="65">SUM(E171)</f>
        <v>1420</v>
      </c>
      <c r="F163" s="48">
        <f t="shared" si="65"/>
        <v>0</v>
      </c>
      <c r="G163" s="48">
        <f t="shared" si="65"/>
        <v>0</v>
      </c>
      <c r="H163" s="48">
        <f t="shared" si="65"/>
        <v>0</v>
      </c>
      <c r="I163" s="48">
        <f t="shared" si="65"/>
        <v>0</v>
      </c>
      <c r="J163" s="48">
        <f t="shared" si="65"/>
        <v>0</v>
      </c>
      <c r="K163" s="84"/>
    </row>
    <row r="164" spans="1:11" x14ac:dyDescent="0.25">
      <c r="A164" s="31" t="s">
        <v>209</v>
      </c>
      <c r="B164" s="8" t="s">
        <v>5</v>
      </c>
      <c r="C164" s="48">
        <f>SUM(D164:J164)</f>
        <v>3344.4</v>
      </c>
      <c r="D164" s="48">
        <f>SUM(D172+D168)</f>
        <v>3344.4</v>
      </c>
      <c r="E164" s="48">
        <f t="shared" ref="E164:J164" si="66">SUM(E172)</f>
        <v>0</v>
      </c>
      <c r="F164" s="48">
        <f t="shared" si="66"/>
        <v>0</v>
      </c>
      <c r="G164" s="48">
        <f t="shared" si="66"/>
        <v>0</v>
      </c>
      <c r="H164" s="48">
        <f t="shared" si="66"/>
        <v>0</v>
      </c>
      <c r="I164" s="48">
        <f t="shared" si="66"/>
        <v>0</v>
      </c>
      <c r="J164" s="48">
        <f t="shared" si="66"/>
        <v>0</v>
      </c>
      <c r="K164" s="66"/>
    </row>
    <row r="165" spans="1:11" ht="28.5" customHeight="1" x14ac:dyDescent="0.25">
      <c r="A165" s="31" t="s">
        <v>598</v>
      </c>
      <c r="B165" s="67" t="s">
        <v>70</v>
      </c>
      <c r="C165" s="68"/>
      <c r="D165" s="68"/>
      <c r="E165" s="68"/>
      <c r="F165" s="68"/>
      <c r="G165" s="68"/>
      <c r="H165" s="68"/>
      <c r="I165" s="68"/>
      <c r="J165" s="68"/>
      <c r="K165" s="69"/>
    </row>
    <row r="166" spans="1:11" x14ac:dyDescent="0.25">
      <c r="A166" s="31" t="s">
        <v>599</v>
      </c>
      <c r="B166" s="8" t="s">
        <v>29</v>
      </c>
      <c r="C166" s="46">
        <f t="shared" ref="C166:J166" si="67">SUM(C167:C168)</f>
        <v>3037.4</v>
      </c>
      <c r="D166" s="46">
        <f t="shared" si="67"/>
        <v>3037.4</v>
      </c>
      <c r="E166" s="46">
        <f t="shared" si="67"/>
        <v>0</v>
      </c>
      <c r="F166" s="46">
        <f t="shared" si="67"/>
        <v>0</v>
      </c>
      <c r="G166" s="46">
        <f t="shared" si="67"/>
        <v>0</v>
      </c>
      <c r="H166" s="46">
        <f t="shared" si="67"/>
        <v>0</v>
      </c>
      <c r="I166" s="46">
        <f t="shared" si="67"/>
        <v>0</v>
      </c>
      <c r="J166" s="46">
        <f t="shared" si="67"/>
        <v>0</v>
      </c>
      <c r="K166" s="65" t="s">
        <v>570</v>
      </c>
    </row>
    <row r="167" spans="1:11" x14ac:dyDescent="0.25">
      <c r="A167" s="31" t="s">
        <v>600</v>
      </c>
      <c r="B167" s="8" t="s">
        <v>4</v>
      </c>
      <c r="C167" s="46">
        <f>SUM(D167:J167)</f>
        <v>281</v>
      </c>
      <c r="D167" s="46">
        <v>281</v>
      </c>
      <c r="E167" s="46">
        <v>0</v>
      </c>
      <c r="F167" s="46">
        <v>0</v>
      </c>
      <c r="G167" s="46">
        <v>0</v>
      </c>
      <c r="H167" s="20">
        <v>0</v>
      </c>
      <c r="I167" s="20">
        <v>0</v>
      </c>
      <c r="J167" s="20">
        <v>0</v>
      </c>
      <c r="K167" s="84"/>
    </row>
    <row r="168" spans="1:11" x14ac:dyDescent="0.25">
      <c r="A168" s="31" t="s">
        <v>601</v>
      </c>
      <c r="B168" s="8" t="s">
        <v>5</v>
      </c>
      <c r="C168" s="46">
        <f>SUM(D168:J168)</f>
        <v>2756.4</v>
      </c>
      <c r="D168" s="46">
        <v>2756.4</v>
      </c>
      <c r="E168" s="46">
        <v>0</v>
      </c>
      <c r="F168" s="46">
        <v>0</v>
      </c>
      <c r="G168" s="46">
        <v>0</v>
      </c>
      <c r="H168" s="20">
        <f>SUM(G168)</f>
        <v>0</v>
      </c>
      <c r="I168" s="20">
        <f>SUM(H168)</f>
        <v>0</v>
      </c>
      <c r="J168" s="20">
        <f>SUM(I168)</f>
        <v>0</v>
      </c>
      <c r="K168" s="66"/>
    </row>
    <row r="169" spans="1:11" ht="30" customHeight="1" x14ac:dyDescent="0.25">
      <c r="A169" s="31" t="s">
        <v>210</v>
      </c>
      <c r="B169" s="67" t="s">
        <v>72</v>
      </c>
      <c r="C169" s="68"/>
      <c r="D169" s="68"/>
      <c r="E169" s="68"/>
      <c r="F169" s="68"/>
      <c r="G169" s="68"/>
      <c r="H169" s="68"/>
      <c r="I169" s="68"/>
      <c r="J169" s="68"/>
      <c r="K169" s="69"/>
    </row>
    <row r="170" spans="1:11" x14ac:dyDescent="0.25">
      <c r="A170" s="31" t="s">
        <v>211</v>
      </c>
      <c r="B170" s="8" t="s">
        <v>17</v>
      </c>
      <c r="C170" s="46">
        <f>SUM(C171:C172)</f>
        <v>2556.1999999999998</v>
      </c>
      <c r="D170" s="46">
        <f>SUM(D171:D172)</f>
        <v>1136.2</v>
      </c>
      <c r="E170" s="46">
        <f t="shared" ref="E170:J170" si="68">SUM(E171:E172)</f>
        <v>1420</v>
      </c>
      <c r="F170" s="46">
        <f t="shared" si="68"/>
        <v>0</v>
      </c>
      <c r="G170" s="46">
        <f t="shared" si="68"/>
        <v>0</v>
      </c>
      <c r="H170" s="46">
        <f t="shared" si="68"/>
        <v>0</v>
      </c>
      <c r="I170" s="46">
        <f t="shared" si="68"/>
        <v>0</v>
      </c>
      <c r="J170" s="46">
        <f t="shared" si="68"/>
        <v>0</v>
      </c>
      <c r="K170" s="65" t="s">
        <v>568</v>
      </c>
    </row>
    <row r="171" spans="1:11" x14ac:dyDescent="0.25">
      <c r="A171" s="31" t="s">
        <v>212</v>
      </c>
      <c r="B171" s="8" t="s">
        <v>4</v>
      </c>
      <c r="C171" s="46">
        <f>SUM(D171:J171)</f>
        <v>1968.2</v>
      </c>
      <c r="D171" s="46">
        <v>548.20000000000005</v>
      </c>
      <c r="E171" s="46">
        <v>1420</v>
      </c>
      <c r="F171" s="20">
        <v>0</v>
      </c>
      <c r="G171" s="20">
        <v>0</v>
      </c>
      <c r="H171" s="20">
        <v>0</v>
      </c>
      <c r="I171" s="20">
        <f t="shared" ref="H171:J172" si="69">SUM(H171)</f>
        <v>0</v>
      </c>
      <c r="J171" s="20">
        <f t="shared" si="69"/>
        <v>0</v>
      </c>
      <c r="K171" s="84"/>
    </row>
    <row r="172" spans="1:11" x14ac:dyDescent="0.25">
      <c r="A172" s="31" t="s">
        <v>213</v>
      </c>
      <c r="B172" s="8" t="s">
        <v>5</v>
      </c>
      <c r="C172" s="46">
        <f>SUM(D172:J172)</f>
        <v>588</v>
      </c>
      <c r="D172" s="46">
        <v>588</v>
      </c>
      <c r="E172" s="46">
        <v>0</v>
      </c>
      <c r="F172" s="20">
        <v>0</v>
      </c>
      <c r="G172" s="20">
        <v>0</v>
      </c>
      <c r="H172" s="20">
        <f t="shared" si="69"/>
        <v>0</v>
      </c>
      <c r="I172" s="20">
        <f t="shared" si="69"/>
        <v>0</v>
      </c>
      <c r="J172" s="20">
        <f t="shared" si="69"/>
        <v>0</v>
      </c>
      <c r="K172" s="66"/>
    </row>
    <row r="173" spans="1:11" ht="17.25" customHeight="1" x14ac:dyDescent="0.25">
      <c r="A173" s="31" t="s">
        <v>214</v>
      </c>
      <c r="B173" s="97" t="s">
        <v>13</v>
      </c>
      <c r="C173" s="98"/>
      <c r="D173" s="98"/>
      <c r="E173" s="98"/>
      <c r="F173" s="98"/>
      <c r="G173" s="98"/>
      <c r="H173" s="98"/>
      <c r="I173" s="98"/>
      <c r="J173" s="98"/>
      <c r="K173" s="99"/>
    </row>
    <row r="174" spans="1:11" ht="37.5" customHeight="1" x14ac:dyDescent="0.25">
      <c r="A174" s="31" t="s">
        <v>215</v>
      </c>
      <c r="B174" s="14" t="s">
        <v>14</v>
      </c>
      <c r="C174" s="43">
        <f>SUM(D174:J174)</f>
        <v>67017.758610000004</v>
      </c>
      <c r="D174" s="43">
        <f>SUM(D175:D176)</f>
        <v>4991.8999999999996</v>
      </c>
      <c r="E174" s="43">
        <f t="shared" ref="E174:J174" si="70">SUM(E175:E176)</f>
        <v>1541.6</v>
      </c>
      <c r="F174" s="43">
        <f t="shared" si="70"/>
        <v>1333.2586099999999</v>
      </c>
      <c r="G174" s="43">
        <f t="shared" si="70"/>
        <v>13600</v>
      </c>
      <c r="H174" s="43">
        <f t="shared" si="70"/>
        <v>21775.5</v>
      </c>
      <c r="I174" s="43">
        <f t="shared" si="70"/>
        <v>21775.5</v>
      </c>
      <c r="J174" s="43">
        <f t="shared" si="70"/>
        <v>2000</v>
      </c>
      <c r="K174" s="89" t="s">
        <v>61</v>
      </c>
    </row>
    <row r="175" spans="1:11" x14ac:dyDescent="0.25">
      <c r="A175" s="31" t="s">
        <v>216</v>
      </c>
      <c r="B175" s="14" t="s">
        <v>4</v>
      </c>
      <c r="C175" s="45">
        <f>SUM(D175:J175)</f>
        <v>64017.758610000004</v>
      </c>
      <c r="D175" s="45">
        <f t="shared" ref="D175:J175" si="71">SUM(D183+D188+D192+D195+D179)</f>
        <v>1991.9</v>
      </c>
      <c r="E175" s="45">
        <f t="shared" si="71"/>
        <v>1541.6</v>
      </c>
      <c r="F175" s="45">
        <f t="shared" si="71"/>
        <v>1333.2586099999999</v>
      </c>
      <c r="G175" s="45">
        <f t="shared" si="71"/>
        <v>13600</v>
      </c>
      <c r="H175" s="45">
        <f t="shared" si="71"/>
        <v>21775.5</v>
      </c>
      <c r="I175" s="45">
        <f t="shared" si="71"/>
        <v>21775.5</v>
      </c>
      <c r="J175" s="45">
        <f t="shared" si="71"/>
        <v>2000</v>
      </c>
      <c r="K175" s="90"/>
    </row>
    <row r="176" spans="1:11" x14ac:dyDescent="0.25">
      <c r="A176" s="31" t="s">
        <v>217</v>
      </c>
      <c r="B176" s="14" t="s">
        <v>5</v>
      </c>
      <c r="C176" s="45">
        <f>SUM(D176:J176)</f>
        <v>3000</v>
      </c>
      <c r="D176" s="45">
        <f t="shared" ref="D176:J176" si="72">SUM(D184+D189+D180)</f>
        <v>3000</v>
      </c>
      <c r="E176" s="45">
        <f t="shared" si="72"/>
        <v>0</v>
      </c>
      <c r="F176" s="45">
        <f t="shared" si="72"/>
        <v>0</v>
      </c>
      <c r="G176" s="45">
        <f t="shared" si="72"/>
        <v>0</v>
      </c>
      <c r="H176" s="45">
        <f t="shared" si="72"/>
        <v>0</v>
      </c>
      <c r="I176" s="45">
        <f t="shared" si="72"/>
        <v>0</v>
      </c>
      <c r="J176" s="45">
        <f t="shared" si="72"/>
        <v>0</v>
      </c>
      <c r="K176" s="91"/>
    </row>
    <row r="177" spans="1:11" ht="26.25" customHeight="1" x14ac:dyDescent="0.25">
      <c r="A177" s="31" t="s">
        <v>602</v>
      </c>
      <c r="B177" s="67" t="s">
        <v>70</v>
      </c>
      <c r="C177" s="68"/>
      <c r="D177" s="68"/>
      <c r="E177" s="68"/>
      <c r="F177" s="68"/>
      <c r="G177" s="68"/>
      <c r="H177" s="68"/>
      <c r="I177" s="68"/>
      <c r="J177" s="68"/>
      <c r="K177" s="69"/>
    </row>
    <row r="178" spans="1:11" x14ac:dyDescent="0.25">
      <c r="A178" s="31" t="s">
        <v>603</v>
      </c>
      <c r="B178" s="8" t="s">
        <v>29</v>
      </c>
      <c r="C178" s="46">
        <f t="shared" ref="C178:J178" si="73">SUM(C179:C180)</f>
        <v>52551</v>
      </c>
      <c r="D178" s="46">
        <f t="shared" si="73"/>
        <v>0</v>
      </c>
      <c r="E178" s="46">
        <f t="shared" si="73"/>
        <v>0</v>
      </c>
      <c r="F178" s="46">
        <f t="shared" si="73"/>
        <v>0</v>
      </c>
      <c r="G178" s="46">
        <f t="shared" si="73"/>
        <v>13000</v>
      </c>
      <c r="H178" s="46">
        <f t="shared" si="73"/>
        <v>19775.5</v>
      </c>
      <c r="I178" s="46">
        <f t="shared" si="73"/>
        <v>19775.5</v>
      </c>
      <c r="J178" s="46">
        <f t="shared" si="73"/>
        <v>0</v>
      </c>
      <c r="K178" s="65" t="s">
        <v>570</v>
      </c>
    </row>
    <row r="179" spans="1:11" x14ac:dyDescent="0.25">
      <c r="A179" s="31" t="s">
        <v>604</v>
      </c>
      <c r="B179" s="8" t="s">
        <v>4</v>
      </c>
      <c r="C179" s="46">
        <f>SUM(D179:J179)</f>
        <v>52551</v>
      </c>
      <c r="D179" s="46">
        <v>0</v>
      </c>
      <c r="E179" s="46">
        <v>0</v>
      </c>
      <c r="F179" s="46">
        <v>0</v>
      </c>
      <c r="G179" s="46">
        <v>13000</v>
      </c>
      <c r="H179" s="20">
        <v>19775.5</v>
      </c>
      <c r="I179" s="20">
        <v>19775.5</v>
      </c>
      <c r="J179" s="20">
        <v>0</v>
      </c>
      <c r="K179" s="84"/>
    </row>
    <row r="180" spans="1:11" x14ac:dyDescent="0.25">
      <c r="A180" s="31" t="s">
        <v>605</v>
      </c>
      <c r="B180" s="8" t="s">
        <v>5</v>
      </c>
      <c r="C180" s="46">
        <f>SUM(D180:J180)</f>
        <v>0</v>
      </c>
      <c r="D180" s="46">
        <v>0</v>
      </c>
      <c r="E180" s="46">
        <v>0</v>
      </c>
      <c r="F180" s="46">
        <v>0</v>
      </c>
      <c r="G180" s="46">
        <v>0</v>
      </c>
      <c r="H180" s="20">
        <f>SUM(G180)</f>
        <v>0</v>
      </c>
      <c r="I180" s="20">
        <f>SUM(H180)</f>
        <v>0</v>
      </c>
      <c r="J180" s="20">
        <f>SUM(I180)</f>
        <v>0</v>
      </c>
      <c r="K180" s="66"/>
    </row>
    <row r="181" spans="1:11" ht="31.5" customHeight="1" x14ac:dyDescent="0.25">
      <c r="A181" s="31" t="s">
        <v>218</v>
      </c>
      <c r="B181" s="67" t="s">
        <v>71</v>
      </c>
      <c r="C181" s="68"/>
      <c r="D181" s="68"/>
      <c r="E181" s="68"/>
      <c r="F181" s="68"/>
      <c r="G181" s="68"/>
      <c r="H181" s="68"/>
      <c r="I181" s="68"/>
      <c r="J181" s="68"/>
      <c r="K181" s="69"/>
    </row>
    <row r="182" spans="1:11" x14ac:dyDescent="0.25">
      <c r="A182" s="31" t="s">
        <v>219</v>
      </c>
      <c r="B182" s="8" t="s">
        <v>17</v>
      </c>
      <c r="C182" s="20">
        <f>SUM(D182:J182)</f>
        <v>9977.55861</v>
      </c>
      <c r="D182" s="46">
        <f t="shared" ref="D182:J182" si="74">SUM(D183:D184)</f>
        <v>4200</v>
      </c>
      <c r="E182" s="46">
        <f t="shared" si="74"/>
        <v>1100</v>
      </c>
      <c r="F182" s="46">
        <f t="shared" si="74"/>
        <v>1250.40861</v>
      </c>
      <c r="G182" s="46">
        <f t="shared" si="74"/>
        <v>427.15</v>
      </c>
      <c r="H182" s="46">
        <f t="shared" si="74"/>
        <v>1000</v>
      </c>
      <c r="I182" s="46">
        <f t="shared" si="74"/>
        <v>1000</v>
      </c>
      <c r="J182" s="46">
        <f t="shared" si="74"/>
        <v>1000</v>
      </c>
      <c r="K182" s="65" t="s">
        <v>571</v>
      </c>
    </row>
    <row r="183" spans="1:11" x14ac:dyDescent="0.25">
      <c r="A183" s="31" t="s">
        <v>220</v>
      </c>
      <c r="B183" s="8" t="s">
        <v>4</v>
      </c>
      <c r="C183" s="20">
        <f>SUM(D183:J183)</f>
        <v>6977.55861</v>
      </c>
      <c r="D183" s="46">
        <v>1200</v>
      </c>
      <c r="E183" s="46">
        <v>1100</v>
      </c>
      <c r="F183" s="46">
        <v>1250.40861</v>
      </c>
      <c r="G183" s="46">
        <v>427.15</v>
      </c>
      <c r="H183" s="20">
        <v>1000</v>
      </c>
      <c r="I183" s="20">
        <f>SUM(H183)</f>
        <v>1000</v>
      </c>
      <c r="J183" s="20">
        <v>1000</v>
      </c>
      <c r="K183" s="84"/>
    </row>
    <row r="184" spans="1:11" x14ac:dyDescent="0.25">
      <c r="A184" s="31" t="s">
        <v>221</v>
      </c>
      <c r="B184" s="8" t="s">
        <v>5</v>
      </c>
      <c r="C184" s="20">
        <f>SUM(D184:J184)</f>
        <v>3000</v>
      </c>
      <c r="D184" s="46">
        <v>3000</v>
      </c>
      <c r="E184" s="46">
        <f t="shared" ref="E184:J184" si="75">SUM(E185)</f>
        <v>0</v>
      </c>
      <c r="F184" s="46">
        <f t="shared" si="75"/>
        <v>0</v>
      </c>
      <c r="G184" s="46">
        <f t="shared" si="75"/>
        <v>0</v>
      </c>
      <c r="H184" s="46">
        <f t="shared" si="75"/>
        <v>0</v>
      </c>
      <c r="I184" s="46">
        <f t="shared" si="75"/>
        <v>0</v>
      </c>
      <c r="J184" s="46">
        <f t="shared" si="75"/>
        <v>0</v>
      </c>
      <c r="K184" s="66"/>
    </row>
    <row r="185" spans="1:11" x14ac:dyDescent="0.25">
      <c r="A185" s="31" t="s">
        <v>453</v>
      </c>
      <c r="B185" s="14" t="s">
        <v>55</v>
      </c>
      <c r="C185" s="20">
        <f>SUM(D185:J185)</f>
        <v>0</v>
      </c>
      <c r="D185" s="28">
        <v>0</v>
      </c>
      <c r="E185" s="20">
        <v>0</v>
      </c>
      <c r="F185" s="20">
        <v>0</v>
      </c>
      <c r="G185" s="20">
        <f>SUM(F185)</f>
        <v>0</v>
      </c>
      <c r="H185" s="20">
        <f>SUM(G185)</f>
        <v>0</v>
      </c>
      <c r="I185" s="20">
        <f>SUM(H185)</f>
        <v>0</v>
      </c>
      <c r="J185" s="20">
        <f>SUM(I185)</f>
        <v>0</v>
      </c>
      <c r="K185" s="11"/>
    </row>
    <row r="186" spans="1:11" ht="28.5" customHeight="1" x14ac:dyDescent="0.25">
      <c r="A186" s="31" t="s">
        <v>222</v>
      </c>
      <c r="B186" s="67" t="s">
        <v>72</v>
      </c>
      <c r="C186" s="68"/>
      <c r="D186" s="68"/>
      <c r="E186" s="68"/>
      <c r="F186" s="68"/>
      <c r="G186" s="68"/>
      <c r="H186" s="68"/>
      <c r="I186" s="68"/>
      <c r="J186" s="68"/>
      <c r="K186" s="69"/>
    </row>
    <row r="187" spans="1:11" x14ac:dyDescent="0.25">
      <c r="A187" s="31" t="s">
        <v>223</v>
      </c>
      <c r="B187" s="8" t="s">
        <v>17</v>
      </c>
      <c r="C187" s="46">
        <f>SUM(C188:C189)</f>
        <v>3591.9</v>
      </c>
      <c r="D187" s="46">
        <f>SUM(D188:D189)</f>
        <v>411.9</v>
      </c>
      <c r="E187" s="46">
        <f t="shared" ref="E187:J187" si="76">SUM(E188:E189)</f>
        <v>180</v>
      </c>
      <c r="F187" s="46">
        <f t="shared" si="76"/>
        <v>0</v>
      </c>
      <c r="G187" s="46">
        <f t="shared" si="76"/>
        <v>0</v>
      </c>
      <c r="H187" s="46">
        <f t="shared" si="76"/>
        <v>1000</v>
      </c>
      <c r="I187" s="46">
        <f t="shared" si="76"/>
        <v>1000</v>
      </c>
      <c r="J187" s="46">
        <f t="shared" si="76"/>
        <v>1000</v>
      </c>
      <c r="K187" s="65" t="s">
        <v>568</v>
      </c>
    </row>
    <row r="188" spans="1:11" x14ac:dyDescent="0.25">
      <c r="A188" s="31" t="s">
        <v>224</v>
      </c>
      <c r="B188" s="8" t="s">
        <v>4</v>
      </c>
      <c r="C188" s="46">
        <f>SUM(D188:J188)</f>
        <v>3591.9</v>
      </c>
      <c r="D188" s="46">
        <v>411.9</v>
      </c>
      <c r="E188" s="46">
        <v>180</v>
      </c>
      <c r="F188" s="20">
        <v>0</v>
      </c>
      <c r="G188" s="20">
        <v>0</v>
      </c>
      <c r="H188" s="20">
        <v>1000</v>
      </c>
      <c r="I188" s="20">
        <f t="shared" ref="H188:J189" si="77">SUM(H188)</f>
        <v>1000</v>
      </c>
      <c r="J188" s="20">
        <v>1000</v>
      </c>
      <c r="K188" s="84"/>
    </row>
    <row r="189" spans="1:11" x14ac:dyDescent="0.25">
      <c r="A189" s="31" t="s">
        <v>225</v>
      </c>
      <c r="B189" s="8" t="s">
        <v>5</v>
      </c>
      <c r="C189" s="46">
        <f>SUM(D189:J189)</f>
        <v>0</v>
      </c>
      <c r="D189" s="46">
        <v>0</v>
      </c>
      <c r="E189" s="46">
        <v>0</v>
      </c>
      <c r="F189" s="20">
        <v>0</v>
      </c>
      <c r="G189" s="20">
        <v>0</v>
      </c>
      <c r="H189" s="20">
        <f t="shared" si="77"/>
        <v>0</v>
      </c>
      <c r="I189" s="20">
        <f t="shared" si="77"/>
        <v>0</v>
      </c>
      <c r="J189" s="20">
        <f t="shared" si="77"/>
        <v>0</v>
      </c>
      <c r="K189" s="66"/>
    </row>
    <row r="190" spans="1:11" ht="15" customHeight="1" x14ac:dyDescent="0.25">
      <c r="A190" s="31" t="s">
        <v>226</v>
      </c>
      <c r="B190" s="67" t="s">
        <v>73</v>
      </c>
      <c r="C190" s="68"/>
      <c r="D190" s="68"/>
      <c r="E190" s="68"/>
      <c r="F190" s="68"/>
      <c r="G190" s="68"/>
      <c r="H190" s="68"/>
      <c r="I190" s="68"/>
      <c r="J190" s="68"/>
      <c r="K190" s="69"/>
    </row>
    <row r="191" spans="1:11" x14ac:dyDescent="0.25">
      <c r="A191" s="31" t="s">
        <v>229</v>
      </c>
      <c r="B191" s="8" t="s">
        <v>17</v>
      </c>
      <c r="C191" s="22">
        <f>SUM(D191:J191)</f>
        <v>380</v>
      </c>
      <c r="D191" s="49">
        <f>SUM(D192)</f>
        <v>380</v>
      </c>
      <c r="E191" s="49">
        <f t="shared" ref="E191:J191" si="78">SUM(E192)</f>
        <v>0</v>
      </c>
      <c r="F191" s="49">
        <f t="shared" si="78"/>
        <v>0</v>
      </c>
      <c r="G191" s="49">
        <f t="shared" si="78"/>
        <v>0</v>
      </c>
      <c r="H191" s="49">
        <f t="shared" si="78"/>
        <v>0</v>
      </c>
      <c r="I191" s="49">
        <f t="shared" si="78"/>
        <v>0</v>
      </c>
      <c r="J191" s="49">
        <f t="shared" si="78"/>
        <v>0</v>
      </c>
      <c r="K191" s="65" t="s">
        <v>572</v>
      </c>
    </row>
    <row r="192" spans="1:11" x14ac:dyDescent="0.25">
      <c r="A192" s="31" t="s">
        <v>230</v>
      </c>
      <c r="B192" s="32" t="s">
        <v>4</v>
      </c>
      <c r="C192" s="27">
        <f>SUM(D192:J192)</f>
        <v>380</v>
      </c>
      <c r="D192" s="50">
        <v>380</v>
      </c>
      <c r="E192" s="50">
        <v>0</v>
      </c>
      <c r="F192" s="27">
        <v>0</v>
      </c>
      <c r="G192" s="27">
        <f>SUM(F192)</f>
        <v>0</v>
      </c>
      <c r="H192" s="27">
        <f>SUM(G192)</f>
        <v>0</v>
      </c>
      <c r="I192" s="27">
        <f>SUM(H192)</f>
        <v>0</v>
      </c>
      <c r="J192" s="27">
        <f>SUM(I192)</f>
        <v>0</v>
      </c>
      <c r="K192" s="66"/>
    </row>
    <row r="193" spans="1:11" ht="15" customHeight="1" x14ac:dyDescent="0.25">
      <c r="A193" s="31" t="s">
        <v>227</v>
      </c>
      <c r="B193" s="67" t="s">
        <v>96</v>
      </c>
      <c r="C193" s="68"/>
      <c r="D193" s="68"/>
      <c r="E193" s="68"/>
      <c r="F193" s="68"/>
      <c r="G193" s="68"/>
      <c r="H193" s="68"/>
      <c r="I193" s="68"/>
      <c r="J193" s="68"/>
      <c r="K193" s="69"/>
    </row>
    <row r="194" spans="1:11" x14ac:dyDescent="0.25">
      <c r="A194" s="31" t="s">
        <v>231</v>
      </c>
      <c r="B194" s="8" t="s">
        <v>17</v>
      </c>
      <c r="C194" s="22">
        <f>SUM(D194:J194)</f>
        <v>517.30000000000007</v>
      </c>
      <c r="D194" s="49">
        <f>SUM(D195)</f>
        <v>0</v>
      </c>
      <c r="E194" s="49">
        <f t="shared" ref="E194:J194" si="79">SUM(E195)</f>
        <v>261.60000000000002</v>
      </c>
      <c r="F194" s="49">
        <f t="shared" si="79"/>
        <v>82.85</v>
      </c>
      <c r="G194" s="49">
        <f t="shared" si="79"/>
        <v>172.85</v>
      </c>
      <c r="H194" s="49">
        <f t="shared" si="79"/>
        <v>0</v>
      </c>
      <c r="I194" s="49">
        <f t="shared" si="79"/>
        <v>0</v>
      </c>
      <c r="J194" s="49">
        <f t="shared" si="79"/>
        <v>0</v>
      </c>
      <c r="K194" s="65" t="s">
        <v>573</v>
      </c>
    </row>
    <row r="195" spans="1:11" x14ac:dyDescent="0.25">
      <c r="A195" s="31" t="s">
        <v>232</v>
      </c>
      <c r="B195" s="8" t="s">
        <v>4</v>
      </c>
      <c r="C195" s="22">
        <f>SUM(D195:J195)</f>
        <v>517.30000000000007</v>
      </c>
      <c r="D195" s="49">
        <v>0</v>
      </c>
      <c r="E195" s="49">
        <v>261.60000000000002</v>
      </c>
      <c r="F195" s="22">
        <v>82.85</v>
      </c>
      <c r="G195" s="22">
        <v>172.85</v>
      </c>
      <c r="H195" s="22">
        <v>0</v>
      </c>
      <c r="I195" s="22">
        <f>SUM(H195)</f>
        <v>0</v>
      </c>
      <c r="J195" s="22">
        <f>SUM(I195)</f>
        <v>0</v>
      </c>
      <c r="K195" s="66"/>
    </row>
    <row r="196" spans="1:11" ht="14.25" customHeight="1" x14ac:dyDescent="0.25">
      <c r="A196" s="31" t="s">
        <v>228</v>
      </c>
      <c r="B196" s="72" t="s">
        <v>19</v>
      </c>
      <c r="C196" s="73"/>
      <c r="D196" s="73"/>
      <c r="E196" s="73"/>
      <c r="F196" s="73"/>
      <c r="G196" s="73"/>
      <c r="H196" s="73"/>
      <c r="I196" s="73"/>
      <c r="J196" s="73"/>
      <c r="K196" s="74"/>
    </row>
    <row r="197" spans="1:11" ht="25.5" x14ac:dyDescent="0.25">
      <c r="A197" s="31" t="s">
        <v>233</v>
      </c>
      <c r="B197" s="14" t="s">
        <v>30</v>
      </c>
      <c r="C197" s="21">
        <f>SUM(C198:C198)</f>
        <v>3155.2</v>
      </c>
      <c r="D197" s="21">
        <f>SUM(D198)</f>
        <v>774.1</v>
      </c>
      <c r="E197" s="21">
        <f t="shared" ref="E197:J197" si="80">SUM(E198)</f>
        <v>881.1</v>
      </c>
      <c r="F197" s="21">
        <f t="shared" si="80"/>
        <v>0</v>
      </c>
      <c r="G197" s="21">
        <f t="shared" si="80"/>
        <v>0</v>
      </c>
      <c r="H197" s="21">
        <f t="shared" si="80"/>
        <v>500</v>
      </c>
      <c r="I197" s="21">
        <f t="shared" si="80"/>
        <v>500</v>
      </c>
      <c r="J197" s="21">
        <f t="shared" si="80"/>
        <v>500</v>
      </c>
      <c r="K197" s="79" t="s">
        <v>61</v>
      </c>
    </row>
    <row r="198" spans="1:11" x14ac:dyDescent="0.25">
      <c r="A198" s="31" t="s">
        <v>454</v>
      </c>
      <c r="B198" s="14" t="s">
        <v>4</v>
      </c>
      <c r="C198" s="21">
        <f>SUM(D198:J198)</f>
        <v>3155.2</v>
      </c>
      <c r="D198" s="21">
        <f>SUM(D210)</f>
        <v>774.1</v>
      </c>
      <c r="E198" s="21">
        <f t="shared" ref="E198:J198" si="81">SUM(E210)</f>
        <v>881.1</v>
      </c>
      <c r="F198" s="21">
        <f t="shared" si="81"/>
        <v>0</v>
      </c>
      <c r="G198" s="21">
        <f t="shared" si="81"/>
        <v>0</v>
      </c>
      <c r="H198" s="21">
        <f t="shared" si="81"/>
        <v>500</v>
      </c>
      <c r="I198" s="21">
        <f t="shared" si="81"/>
        <v>500</v>
      </c>
      <c r="J198" s="21">
        <f t="shared" si="81"/>
        <v>500</v>
      </c>
      <c r="K198" s="80"/>
    </row>
    <row r="199" spans="1:11" ht="15" customHeight="1" x14ac:dyDescent="0.25">
      <c r="A199" s="31" t="s">
        <v>234</v>
      </c>
      <c r="B199" s="38" t="s">
        <v>10</v>
      </c>
      <c r="C199" s="39"/>
      <c r="D199" s="39"/>
      <c r="E199" s="39"/>
      <c r="F199" s="39"/>
      <c r="G199" s="39"/>
      <c r="H199" s="39"/>
      <c r="I199" s="39"/>
      <c r="J199" s="39"/>
      <c r="K199" s="40"/>
    </row>
    <row r="200" spans="1:11" ht="38.25" x14ac:dyDescent="0.25">
      <c r="A200" s="31" t="s">
        <v>235</v>
      </c>
      <c r="B200" s="14" t="s">
        <v>26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2">
        <v>0</v>
      </c>
      <c r="J200" s="52">
        <v>0</v>
      </c>
      <c r="K200" s="70" t="s">
        <v>61</v>
      </c>
    </row>
    <row r="201" spans="1:11" x14ac:dyDescent="0.25">
      <c r="A201" s="31" t="s">
        <v>347</v>
      </c>
      <c r="B201" s="14" t="s">
        <v>4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71"/>
    </row>
    <row r="202" spans="1:11" ht="15" customHeight="1" x14ac:dyDescent="0.25">
      <c r="A202" s="31" t="s">
        <v>236</v>
      </c>
      <c r="B202" s="67" t="s">
        <v>11</v>
      </c>
      <c r="C202" s="68"/>
      <c r="D202" s="68"/>
      <c r="E202" s="68"/>
      <c r="F202" s="68"/>
      <c r="G202" s="68"/>
      <c r="H202" s="68"/>
      <c r="I202" s="68"/>
      <c r="J202" s="68"/>
      <c r="K202" s="69"/>
    </row>
    <row r="203" spans="1:11" ht="51" customHeight="1" x14ac:dyDescent="0.25">
      <c r="A203" s="31" t="s">
        <v>237</v>
      </c>
      <c r="B203" s="8" t="s">
        <v>28</v>
      </c>
      <c r="C203" s="53">
        <f>SUM(C204)</f>
        <v>0</v>
      </c>
      <c r="D203" s="53">
        <f t="shared" ref="D203:J203" si="82">SUM(D204)</f>
        <v>0</v>
      </c>
      <c r="E203" s="53">
        <f t="shared" si="82"/>
        <v>0</v>
      </c>
      <c r="F203" s="53">
        <f t="shared" si="82"/>
        <v>0</v>
      </c>
      <c r="G203" s="53">
        <f t="shared" si="82"/>
        <v>0</v>
      </c>
      <c r="H203" s="53">
        <f t="shared" si="82"/>
        <v>0</v>
      </c>
      <c r="I203" s="53">
        <f t="shared" si="82"/>
        <v>0</v>
      </c>
      <c r="J203" s="53">
        <f t="shared" si="82"/>
        <v>0</v>
      </c>
      <c r="K203" s="65" t="s">
        <v>61</v>
      </c>
    </row>
    <row r="204" spans="1:11" x14ac:dyDescent="0.25">
      <c r="A204" s="31" t="s">
        <v>238</v>
      </c>
      <c r="B204" s="54" t="s">
        <v>4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66"/>
    </row>
    <row r="205" spans="1:11" ht="12" customHeight="1" x14ac:dyDescent="0.25">
      <c r="A205" s="31" t="s">
        <v>239</v>
      </c>
      <c r="B205" s="55" t="s">
        <v>12</v>
      </c>
      <c r="C205" s="56"/>
      <c r="D205" s="56"/>
      <c r="E205" s="56"/>
      <c r="F205" s="56"/>
      <c r="G205" s="56"/>
      <c r="H205" s="56"/>
      <c r="I205" s="56"/>
      <c r="J205" s="56"/>
      <c r="K205" s="57"/>
    </row>
    <row r="206" spans="1:11" x14ac:dyDescent="0.25">
      <c r="A206" s="31" t="s">
        <v>240</v>
      </c>
      <c r="B206" s="8" t="s">
        <v>29</v>
      </c>
      <c r="C206" s="22">
        <f>SUM(B208)</f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65" t="s">
        <v>61</v>
      </c>
    </row>
    <row r="207" spans="1:11" x14ac:dyDescent="0.25">
      <c r="A207" s="31" t="s">
        <v>241</v>
      </c>
      <c r="B207" s="54" t="s">
        <v>4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66"/>
    </row>
    <row r="208" spans="1:11" ht="12" customHeight="1" x14ac:dyDescent="0.25">
      <c r="A208" s="31" t="s">
        <v>242</v>
      </c>
      <c r="B208" s="55" t="s">
        <v>13</v>
      </c>
      <c r="C208" s="56"/>
      <c r="D208" s="56"/>
      <c r="E208" s="56"/>
      <c r="F208" s="56"/>
      <c r="G208" s="56"/>
      <c r="H208" s="56"/>
      <c r="I208" s="56"/>
      <c r="J208" s="56"/>
      <c r="K208" s="57"/>
    </row>
    <row r="209" spans="1:11" x14ac:dyDescent="0.25">
      <c r="A209" s="31" t="s">
        <v>243</v>
      </c>
      <c r="B209" s="14" t="s">
        <v>17</v>
      </c>
      <c r="C209" s="21">
        <f t="shared" ref="C209:J209" si="83">SUM(C210:C210)</f>
        <v>3155.2</v>
      </c>
      <c r="D209" s="21">
        <f t="shared" si="83"/>
        <v>774.1</v>
      </c>
      <c r="E209" s="21">
        <f t="shared" si="83"/>
        <v>881.1</v>
      </c>
      <c r="F209" s="21">
        <f t="shared" si="83"/>
        <v>0</v>
      </c>
      <c r="G209" s="21">
        <f t="shared" si="83"/>
        <v>0</v>
      </c>
      <c r="H209" s="21">
        <f t="shared" si="83"/>
        <v>500</v>
      </c>
      <c r="I209" s="21">
        <f t="shared" si="83"/>
        <v>500</v>
      </c>
      <c r="J209" s="21">
        <f t="shared" si="83"/>
        <v>500</v>
      </c>
      <c r="K209" s="70" t="s">
        <v>61</v>
      </c>
    </row>
    <row r="210" spans="1:11" x14ac:dyDescent="0.25">
      <c r="A210" s="31" t="s">
        <v>244</v>
      </c>
      <c r="B210" s="14" t="s">
        <v>4</v>
      </c>
      <c r="C210" s="21">
        <f>SUM(D210:J210)</f>
        <v>3155.2</v>
      </c>
      <c r="D210" s="21">
        <f>SUM(D213)</f>
        <v>774.1</v>
      </c>
      <c r="E210" s="21">
        <f t="shared" ref="E210:J210" si="84">SUM(E213)</f>
        <v>881.1</v>
      </c>
      <c r="F210" s="21">
        <f t="shared" si="84"/>
        <v>0</v>
      </c>
      <c r="G210" s="21">
        <f t="shared" si="84"/>
        <v>0</v>
      </c>
      <c r="H210" s="21">
        <f t="shared" si="84"/>
        <v>500</v>
      </c>
      <c r="I210" s="21">
        <f t="shared" si="84"/>
        <v>500</v>
      </c>
      <c r="J210" s="21">
        <f t="shared" si="84"/>
        <v>500</v>
      </c>
      <c r="K210" s="71"/>
    </row>
    <row r="211" spans="1:11" ht="12.75" customHeight="1" x14ac:dyDescent="0.25">
      <c r="A211" s="31" t="s">
        <v>245</v>
      </c>
      <c r="B211" s="67" t="s">
        <v>75</v>
      </c>
      <c r="C211" s="68"/>
      <c r="D211" s="68"/>
      <c r="E211" s="68"/>
      <c r="F211" s="68"/>
      <c r="G211" s="68"/>
      <c r="H211" s="68"/>
      <c r="I211" s="68"/>
      <c r="J211" s="68"/>
      <c r="K211" s="69"/>
    </row>
    <row r="212" spans="1:11" x14ac:dyDescent="0.25">
      <c r="A212" s="31" t="s">
        <v>246</v>
      </c>
      <c r="B212" s="8" t="s">
        <v>29</v>
      </c>
      <c r="C212" s="20">
        <f>SUM(D212:J212)</f>
        <v>3155.2</v>
      </c>
      <c r="D212" s="20">
        <f>SUM(D213)</f>
        <v>774.1</v>
      </c>
      <c r="E212" s="20">
        <f t="shared" ref="E212:J212" si="85">SUM(E213)</f>
        <v>881.1</v>
      </c>
      <c r="F212" s="20">
        <f t="shared" si="85"/>
        <v>0</v>
      </c>
      <c r="G212" s="20">
        <f t="shared" si="85"/>
        <v>0</v>
      </c>
      <c r="H212" s="20">
        <f t="shared" si="85"/>
        <v>500</v>
      </c>
      <c r="I212" s="20">
        <f t="shared" si="85"/>
        <v>500</v>
      </c>
      <c r="J212" s="20">
        <f t="shared" si="85"/>
        <v>500</v>
      </c>
      <c r="K212" s="65" t="s">
        <v>574</v>
      </c>
    </row>
    <row r="213" spans="1:11" x14ac:dyDescent="0.25">
      <c r="A213" s="31" t="s">
        <v>247</v>
      </c>
      <c r="B213" s="32" t="s">
        <v>4</v>
      </c>
      <c r="C213" s="26">
        <f>SUM(D213:J213)</f>
        <v>3155.2</v>
      </c>
      <c r="D213" s="20">
        <v>774.1</v>
      </c>
      <c r="E213" s="20">
        <v>881.1</v>
      </c>
      <c r="F213" s="20">
        <v>0</v>
      </c>
      <c r="G213" s="20">
        <v>0</v>
      </c>
      <c r="H213" s="20">
        <v>500</v>
      </c>
      <c r="I213" s="20">
        <f>SUM(H213)</f>
        <v>500</v>
      </c>
      <c r="J213" s="20">
        <f>SUM(I213)</f>
        <v>500</v>
      </c>
      <c r="K213" s="66"/>
    </row>
    <row r="214" spans="1:11" ht="18" customHeight="1" x14ac:dyDescent="0.25">
      <c r="A214" s="31" t="s">
        <v>248</v>
      </c>
      <c r="B214" s="72" t="s">
        <v>67</v>
      </c>
      <c r="C214" s="73"/>
      <c r="D214" s="73"/>
      <c r="E214" s="73"/>
      <c r="F214" s="73"/>
      <c r="G214" s="73"/>
      <c r="H214" s="73"/>
      <c r="I214" s="73"/>
      <c r="J214" s="73"/>
      <c r="K214" s="74"/>
    </row>
    <row r="215" spans="1:11" ht="25.5" x14ac:dyDescent="0.25">
      <c r="A215" s="31" t="s">
        <v>249</v>
      </c>
      <c r="B215" s="14" t="s">
        <v>31</v>
      </c>
      <c r="C215" s="21">
        <f>SUM(C216:C218)</f>
        <v>618577.02985000005</v>
      </c>
      <c r="D215" s="21">
        <f t="shared" ref="D215:J215" si="86">SUM(D216:D218)</f>
        <v>223750</v>
      </c>
      <c r="E215" s="21">
        <f t="shared" si="86"/>
        <v>267296.09999999998</v>
      </c>
      <c r="F215" s="21">
        <f t="shared" si="86"/>
        <v>116065.27549999999</v>
      </c>
      <c r="G215" s="21">
        <f t="shared" si="86"/>
        <v>11465.654349999999</v>
      </c>
      <c r="H215" s="21">
        <f t="shared" si="86"/>
        <v>0</v>
      </c>
      <c r="I215" s="21">
        <f t="shared" si="86"/>
        <v>0</v>
      </c>
      <c r="J215" s="21">
        <f t="shared" si="86"/>
        <v>0</v>
      </c>
      <c r="K215" s="79" t="s">
        <v>61</v>
      </c>
    </row>
    <row r="216" spans="1:11" x14ac:dyDescent="0.25">
      <c r="A216" s="31" t="s">
        <v>250</v>
      </c>
      <c r="B216" s="14" t="s">
        <v>4</v>
      </c>
      <c r="C216" s="21">
        <f>SUM(D216:J216)</f>
        <v>109845.44607000002</v>
      </c>
      <c r="D216" s="21">
        <f t="shared" ref="D216:J216" si="87">SUM(D221+D239)</f>
        <v>40275</v>
      </c>
      <c r="E216" s="21">
        <f t="shared" si="87"/>
        <v>49352.100000000006</v>
      </c>
      <c r="F216" s="21">
        <f t="shared" si="87"/>
        <v>17565.36131</v>
      </c>
      <c r="G216" s="21">
        <f t="shared" si="87"/>
        <v>2652.9847600000003</v>
      </c>
      <c r="H216" s="21">
        <f t="shared" si="87"/>
        <v>0</v>
      </c>
      <c r="I216" s="21">
        <f t="shared" si="87"/>
        <v>0</v>
      </c>
      <c r="J216" s="21">
        <f t="shared" si="87"/>
        <v>0</v>
      </c>
      <c r="K216" s="83"/>
    </row>
    <row r="217" spans="1:11" x14ac:dyDescent="0.25">
      <c r="A217" s="31" t="s">
        <v>348</v>
      </c>
      <c r="B217" s="14" t="s">
        <v>5</v>
      </c>
      <c r="C217" s="21">
        <f>SUM(D217:J217)</f>
        <v>321275.31326000002</v>
      </c>
      <c r="D217" s="21">
        <f>SUM(D222)</f>
        <v>101657</v>
      </c>
      <c r="E217" s="21">
        <f t="shared" ref="E217:J217" si="88">SUM(E222)</f>
        <v>131444.4</v>
      </c>
      <c r="F217" s="21">
        <f t="shared" si="88"/>
        <v>80502.251260000005</v>
      </c>
      <c r="G217" s="21">
        <f t="shared" si="88"/>
        <v>7671.6620000000003</v>
      </c>
      <c r="H217" s="21">
        <f t="shared" si="88"/>
        <v>0</v>
      </c>
      <c r="I217" s="21">
        <f t="shared" si="88"/>
        <v>0</v>
      </c>
      <c r="J217" s="21">
        <f t="shared" si="88"/>
        <v>0</v>
      </c>
      <c r="K217" s="83"/>
    </row>
    <row r="218" spans="1:11" x14ac:dyDescent="0.25">
      <c r="A218" s="31" t="s">
        <v>349</v>
      </c>
      <c r="B218" s="14" t="s">
        <v>55</v>
      </c>
      <c r="C218" s="21">
        <f>SUM(D218:J218)</f>
        <v>187456.27051999999</v>
      </c>
      <c r="D218" s="21">
        <f>SUM(D223)</f>
        <v>81818</v>
      </c>
      <c r="E218" s="21">
        <f t="shared" ref="E218:J218" si="89">SUM(E223)</f>
        <v>86499.6</v>
      </c>
      <c r="F218" s="21">
        <f t="shared" si="89"/>
        <v>17997.662929999999</v>
      </c>
      <c r="G218" s="21">
        <f t="shared" si="89"/>
        <v>1141.0075899999999</v>
      </c>
      <c r="H218" s="21">
        <f t="shared" si="89"/>
        <v>0</v>
      </c>
      <c r="I218" s="21">
        <f t="shared" si="89"/>
        <v>0</v>
      </c>
      <c r="J218" s="21">
        <f t="shared" si="89"/>
        <v>0</v>
      </c>
      <c r="K218" s="80"/>
    </row>
    <row r="219" spans="1:11" ht="15" customHeight="1" x14ac:dyDescent="0.25">
      <c r="A219" s="31" t="s">
        <v>251</v>
      </c>
      <c r="B219" s="38" t="s">
        <v>10</v>
      </c>
      <c r="C219" s="39"/>
      <c r="D219" s="39"/>
      <c r="E219" s="39"/>
      <c r="F219" s="39"/>
      <c r="G219" s="39"/>
      <c r="H219" s="39"/>
      <c r="I219" s="39"/>
      <c r="J219" s="39"/>
      <c r="K219" s="40"/>
    </row>
    <row r="220" spans="1:11" ht="38.25" x14ac:dyDescent="0.25">
      <c r="A220" s="31" t="s">
        <v>252</v>
      </c>
      <c r="B220" s="14" t="s">
        <v>26</v>
      </c>
      <c r="C220" s="21">
        <f>SUM(C221:C223)</f>
        <v>613231.22985</v>
      </c>
      <c r="D220" s="21">
        <f>SUM(D221:D223)</f>
        <v>223750</v>
      </c>
      <c r="E220" s="21">
        <f t="shared" ref="E220:J220" si="90">SUM(E221:E223)</f>
        <v>265785.30000000005</v>
      </c>
      <c r="F220" s="21">
        <f t="shared" si="90"/>
        <v>114266.27549999999</v>
      </c>
      <c r="G220" s="21">
        <f t="shared" si="90"/>
        <v>9429.6543499999989</v>
      </c>
      <c r="H220" s="21">
        <f t="shared" si="90"/>
        <v>0</v>
      </c>
      <c r="I220" s="21">
        <f t="shared" si="90"/>
        <v>0</v>
      </c>
      <c r="J220" s="21">
        <f t="shared" si="90"/>
        <v>0</v>
      </c>
      <c r="K220" s="70" t="s">
        <v>61</v>
      </c>
    </row>
    <row r="221" spans="1:11" x14ac:dyDescent="0.25">
      <c r="A221" s="31" t="s">
        <v>253</v>
      </c>
      <c r="B221" s="14" t="s">
        <v>4</v>
      </c>
      <c r="C221" s="21">
        <f>SUM(D221:J221)</f>
        <v>104499.64607</v>
      </c>
      <c r="D221" s="21">
        <f>SUM(D234)</f>
        <v>40275</v>
      </c>
      <c r="E221" s="21">
        <f t="shared" ref="E221:J221" si="91">SUM(E234)</f>
        <v>47841.3</v>
      </c>
      <c r="F221" s="21">
        <f t="shared" si="91"/>
        <v>15766.36131</v>
      </c>
      <c r="G221" s="21">
        <f t="shared" si="91"/>
        <v>616.98476000000005</v>
      </c>
      <c r="H221" s="21">
        <f t="shared" si="91"/>
        <v>0</v>
      </c>
      <c r="I221" s="21">
        <f t="shared" si="91"/>
        <v>0</v>
      </c>
      <c r="J221" s="21">
        <f t="shared" si="91"/>
        <v>0</v>
      </c>
      <c r="K221" s="75"/>
    </row>
    <row r="222" spans="1:11" x14ac:dyDescent="0.25">
      <c r="A222" s="31" t="s">
        <v>455</v>
      </c>
      <c r="B222" s="14" t="s">
        <v>5</v>
      </c>
      <c r="C222" s="21">
        <f>SUM(D222:J222)</f>
        <v>321275.31326000002</v>
      </c>
      <c r="D222" s="21">
        <f>SUM(D235)</f>
        <v>101657</v>
      </c>
      <c r="E222" s="21">
        <f t="shared" ref="E222:J222" si="92">SUM(E235)</f>
        <v>131444.4</v>
      </c>
      <c r="F222" s="21">
        <f t="shared" si="92"/>
        <v>80502.251260000005</v>
      </c>
      <c r="G222" s="21">
        <f t="shared" si="92"/>
        <v>7671.6620000000003</v>
      </c>
      <c r="H222" s="21">
        <f t="shared" si="92"/>
        <v>0</v>
      </c>
      <c r="I222" s="21">
        <f t="shared" si="92"/>
        <v>0</v>
      </c>
      <c r="J222" s="21">
        <f t="shared" si="92"/>
        <v>0</v>
      </c>
      <c r="K222" s="75"/>
    </row>
    <row r="223" spans="1:11" x14ac:dyDescent="0.25">
      <c r="A223" s="31" t="s">
        <v>456</v>
      </c>
      <c r="B223" s="14" t="s">
        <v>55</v>
      </c>
      <c r="C223" s="21">
        <f>SUM(D223:J223)</f>
        <v>187456.27051999999</v>
      </c>
      <c r="D223" s="21">
        <f>SUM(D236)</f>
        <v>81818</v>
      </c>
      <c r="E223" s="21">
        <f t="shared" ref="E223:J223" si="93">SUM(E236)</f>
        <v>86499.6</v>
      </c>
      <c r="F223" s="21">
        <f t="shared" si="93"/>
        <v>17997.662929999999</v>
      </c>
      <c r="G223" s="21">
        <f t="shared" si="93"/>
        <v>1141.0075899999999</v>
      </c>
      <c r="H223" s="21">
        <f t="shared" si="93"/>
        <v>0</v>
      </c>
      <c r="I223" s="21">
        <f t="shared" si="93"/>
        <v>0</v>
      </c>
      <c r="J223" s="21">
        <f t="shared" si="93"/>
        <v>0</v>
      </c>
      <c r="K223" s="71"/>
    </row>
    <row r="224" spans="1:11" ht="15" customHeight="1" x14ac:dyDescent="0.25">
      <c r="A224" s="31" t="s">
        <v>254</v>
      </c>
      <c r="B224" s="67" t="s">
        <v>11</v>
      </c>
      <c r="C224" s="68"/>
      <c r="D224" s="68"/>
      <c r="E224" s="68"/>
      <c r="F224" s="68"/>
      <c r="G224" s="68"/>
      <c r="H224" s="68"/>
      <c r="I224" s="68"/>
      <c r="J224" s="68"/>
      <c r="K224" s="69"/>
    </row>
    <row r="225" spans="1:12" ht="51" x14ac:dyDescent="0.25">
      <c r="A225" s="31" t="s">
        <v>255</v>
      </c>
      <c r="B225" s="8" t="s">
        <v>28</v>
      </c>
      <c r="C225" s="53">
        <f>SUM(C226)</f>
        <v>0</v>
      </c>
      <c r="D225" s="53">
        <f t="shared" ref="D225:J225" si="94">SUM(D226)</f>
        <v>0</v>
      </c>
      <c r="E225" s="53">
        <f t="shared" si="94"/>
        <v>0</v>
      </c>
      <c r="F225" s="53">
        <f t="shared" si="94"/>
        <v>0</v>
      </c>
      <c r="G225" s="53">
        <f t="shared" si="94"/>
        <v>0</v>
      </c>
      <c r="H225" s="53">
        <f t="shared" si="94"/>
        <v>0</v>
      </c>
      <c r="I225" s="53">
        <f t="shared" si="94"/>
        <v>0</v>
      </c>
      <c r="J225" s="53">
        <f t="shared" si="94"/>
        <v>0</v>
      </c>
      <c r="K225" s="65" t="s">
        <v>61</v>
      </c>
    </row>
    <row r="226" spans="1:12" x14ac:dyDescent="0.25">
      <c r="A226" s="31" t="s">
        <v>256</v>
      </c>
      <c r="B226" s="54" t="s">
        <v>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66"/>
    </row>
    <row r="227" spans="1:12" ht="15" customHeight="1" x14ac:dyDescent="0.25">
      <c r="A227" s="31" t="s">
        <v>257</v>
      </c>
      <c r="B227" s="67" t="s">
        <v>12</v>
      </c>
      <c r="C227" s="68"/>
      <c r="D227" s="68"/>
      <c r="E227" s="68"/>
      <c r="F227" s="68"/>
      <c r="G227" s="68"/>
      <c r="H227" s="68"/>
      <c r="I227" s="68"/>
      <c r="J227" s="68"/>
      <c r="K227" s="69"/>
    </row>
    <row r="228" spans="1:12" x14ac:dyDescent="0.25">
      <c r="A228" s="31" t="s">
        <v>258</v>
      </c>
      <c r="B228" s="8" t="s">
        <v>29</v>
      </c>
      <c r="C228" s="20">
        <f>SUM(D228:J228)</f>
        <v>613231.22985</v>
      </c>
      <c r="D228" s="20">
        <f>SUM(D229:D231)</f>
        <v>223750</v>
      </c>
      <c r="E228" s="20">
        <f t="shared" ref="E228:J228" si="95">SUM(E229:E231)</f>
        <v>265785.30000000005</v>
      </c>
      <c r="F228" s="20">
        <f>SUM(F229:F231)</f>
        <v>114266.27549999999</v>
      </c>
      <c r="G228" s="20">
        <f t="shared" si="95"/>
        <v>9429.6543499999989</v>
      </c>
      <c r="H228" s="20">
        <f t="shared" si="95"/>
        <v>0</v>
      </c>
      <c r="I228" s="20">
        <f t="shared" si="95"/>
        <v>0</v>
      </c>
      <c r="J228" s="20">
        <f t="shared" si="95"/>
        <v>0</v>
      </c>
      <c r="K228" s="65" t="s">
        <v>61</v>
      </c>
    </row>
    <row r="229" spans="1:12" x14ac:dyDescent="0.25">
      <c r="A229" s="31" t="s">
        <v>259</v>
      </c>
      <c r="B229" s="14" t="s">
        <v>4</v>
      </c>
      <c r="C229" s="20">
        <f>SUM(D229:J229)</f>
        <v>104499.64607</v>
      </c>
      <c r="D229" s="20">
        <f t="shared" ref="D229:J229" si="96">SUM(D234)</f>
        <v>40275</v>
      </c>
      <c r="E229" s="20">
        <f t="shared" si="96"/>
        <v>47841.3</v>
      </c>
      <c r="F229" s="20">
        <f t="shared" si="96"/>
        <v>15766.36131</v>
      </c>
      <c r="G229" s="20">
        <f t="shared" si="96"/>
        <v>616.98476000000005</v>
      </c>
      <c r="H229" s="20">
        <f t="shared" si="96"/>
        <v>0</v>
      </c>
      <c r="I229" s="20">
        <f t="shared" si="96"/>
        <v>0</v>
      </c>
      <c r="J229" s="20">
        <f t="shared" si="96"/>
        <v>0</v>
      </c>
      <c r="K229" s="84"/>
    </row>
    <row r="230" spans="1:12" x14ac:dyDescent="0.25">
      <c r="A230" s="31" t="s">
        <v>350</v>
      </c>
      <c r="B230" s="14" t="s">
        <v>5</v>
      </c>
      <c r="C230" s="20">
        <f>SUM(D230:J230)</f>
        <v>321275.31326000002</v>
      </c>
      <c r="D230" s="20">
        <f>SUM(D235)</f>
        <v>101657</v>
      </c>
      <c r="E230" s="20">
        <f t="shared" ref="E230:J230" si="97">SUM(E235)</f>
        <v>131444.4</v>
      </c>
      <c r="F230" s="20">
        <f t="shared" si="97"/>
        <v>80502.251260000005</v>
      </c>
      <c r="G230" s="20">
        <f t="shared" si="97"/>
        <v>7671.6620000000003</v>
      </c>
      <c r="H230" s="20">
        <f t="shared" si="97"/>
        <v>0</v>
      </c>
      <c r="I230" s="20">
        <f t="shared" si="97"/>
        <v>0</v>
      </c>
      <c r="J230" s="20">
        <f t="shared" si="97"/>
        <v>0</v>
      </c>
      <c r="K230" s="84"/>
    </row>
    <row r="231" spans="1:12" x14ac:dyDescent="0.25">
      <c r="A231" s="31" t="s">
        <v>351</v>
      </c>
      <c r="B231" s="14" t="s">
        <v>55</v>
      </c>
      <c r="C231" s="20">
        <f>SUM(D231:J231)</f>
        <v>187456.27051999999</v>
      </c>
      <c r="D231" s="20">
        <f>SUM(D236)</f>
        <v>81818</v>
      </c>
      <c r="E231" s="20">
        <f t="shared" ref="E231:J231" si="98">SUM(E236)</f>
        <v>86499.6</v>
      </c>
      <c r="F231" s="20">
        <f t="shared" si="98"/>
        <v>17997.662929999999</v>
      </c>
      <c r="G231" s="20">
        <f t="shared" si="98"/>
        <v>1141.0075899999999</v>
      </c>
      <c r="H231" s="20">
        <f t="shared" si="98"/>
        <v>0</v>
      </c>
      <c r="I231" s="20">
        <f t="shared" si="98"/>
        <v>0</v>
      </c>
      <c r="J231" s="20">
        <f t="shared" si="98"/>
        <v>0</v>
      </c>
      <c r="K231" s="66"/>
    </row>
    <row r="232" spans="1:12" ht="15" customHeight="1" x14ac:dyDescent="0.25">
      <c r="A232" s="31" t="s">
        <v>260</v>
      </c>
      <c r="B232" s="67" t="s">
        <v>76</v>
      </c>
      <c r="C232" s="68"/>
      <c r="D232" s="68"/>
      <c r="E232" s="68"/>
      <c r="F232" s="68"/>
      <c r="G232" s="68"/>
      <c r="H232" s="68"/>
      <c r="I232" s="68"/>
      <c r="J232" s="68"/>
      <c r="K232" s="69"/>
    </row>
    <row r="233" spans="1:12" ht="38.25" x14ac:dyDescent="0.25">
      <c r="A233" s="31" t="s">
        <v>261</v>
      </c>
      <c r="B233" s="8" t="s">
        <v>26</v>
      </c>
      <c r="C233" s="20">
        <f>SUM(D233:J233)</f>
        <v>613231.22985</v>
      </c>
      <c r="D233" s="20">
        <f>SUM(D234:D236)</f>
        <v>223750</v>
      </c>
      <c r="E233" s="20">
        <f t="shared" ref="E233:J233" si="99">SUM(E234:E236)</f>
        <v>265785.30000000005</v>
      </c>
      <c r="F233" s="20">
        <f t="shared" si="99"/>
        <v>114266.27549999999</v>
      </c>
      <c r="G233" s="20">
        <f t="shared" si="99"/>
        <v>9429.6543499999989</v>
      </c>
      <c r="H233" s="20">
        <f t="shared" si="99"/>
        <v>0</v>
      </c>
      <c r="I233" s="20">
        <f t="shared" si="99"/>
        <v>0</v>
      </c>
      <c r="J233" s="20">
        <f t="shared" si="99"/>
        <v>0</v>
      </c>
      <c r="K233" s="86" t="s">
        <v>575</v>
      </c>
    </row>
    <row r="234" spans="1:12" x14ac:dyDescent="0.25">
      <c r="A234" s="31" t="s">
        <v>262</v>
      </c>
      <c r="B234" s="8" t="s">
        <v>4</v>
      </c>
      <c r="C234" s="20">
        <f>SUM(D234:J234)</f>
        <v>104499.64607</v>
      </c>
      <c r="D234" s="20">
        <v>40275</v>
      </c>
      <c r="E234" s="20">
        <v>47841.3</v>
      </c>
      <c r="F234" s="20">
        <v>15766.36131</v>
      </c>
      <c r="G234" s="20">
        <v>616.98476000000005</v>
      </c>
      <c r="H234" s="20">
        <v>0</v>
      </c>
      <c r="I234" s="20">
        <v>0</v>
      </c>
      <c r="J234" s="20">
        <v>0</v>
      </c>
      <c r="K234" s="87"/>
    </row>
    <row r="235" spans="1:12" x14ac:dyDescent="0.25">
      <c r="A235" s="31" t="s">
        <v>457</v>
      </c>
      <c r="B235" s="8" t="s">
        <v>5</v>
      </c>
      <c r="C235" s="20">
        <f>SUM(D235:J235)</f>
        <v>321275.31326000002</v>
      </c>
      <c r="D235" s="20">
        <v>101657</v>
      </c>
      <c r="E235" s="20">
        <v>131444.4</v>
      </c>
      <c r="F235" s="20">
        <v>80502.251260000005</v>
      </c>
      <c r="G235" s="20">
        <v>7671.6620000000003</v>
      </c>
      <c r="H235" s="20">
        <v>0</v>
      </c>
      <c r="I235" s="20">
        <v>0</v>
      </c>
      <c r="J235" s="20">
        <v>0</v>
      </c>
      <c r="K235" s="87"/>
    </row>
    <row r="236" spans="1:12" x14ac:dyDescent="0.25">
      <c r="A236" s="31" t="s">
        <v>458</v>
      </c>
      <c r="B236" s="8" t="s">
        <v>55</v>
      </c>
      <c r="C236" s="20">
        <f>SUM(D236:J236)</f>
        <v>187456.27051999999</v>
      </c>
      <c r="D236" s="20">
        <v>81818</v>
      </c>
      <c r="E236" s="20">
        <v>86499.6</v>
      </c>
      <c r="F236" s="20">
        <v>17997.662929999999</v>
      </c>
      <c r="G236" s="20">
        <v>1141.0075899999999</v>
      </c>
      <c r="H236" s="20">
        <v>0</v>
      </c>
      <c r="I236" s="20">
        <v>0</v>
      </c>
      <c r="J236" s="20">
        <v>0</v>
      </c>
      <c r="K236" s="88"/>
    </row>
    <row r="237" spans="1:12" ht="15" customHeight="1" x14ac:dyDescent="0.25">
      <c r="A237" s="31" t="s">
        <v>263</v>
      </c>
      <c r="B237" s="38" t="s">
        <v>13</v>
      </c>
      <c r="C237" s="39"/>
      <c r="D237" s="39"/>
      <c r="E237" s="39"/>
      <c r="F237" s="39"/>
      <c r="G237" s="39"/>
      <c r="H237" s="39"/>
      <c r="I237" s="39"/>
      <c r="J237" s="39"/>
      <c r="K237" s="40"/>
    </row>
    <row r="238" spans="1:12" x14ac:dyDescent="0.25">
      <c r="A238" s="31" t="s">
        <v>264</v>
      </c>
      <c r="B238" s="14" t="s">
        <v>32</v>
      </c>
      <c r="C238" s="25">
        <f>SUM(D238:J238)</f>
        <v>5345.8</v>
      </c>
      <c r="D238" s="21">
        <f>SUM(D239)</f>
        <v>0</v>
      </c>
      <c r="E238" s="21">
        <f t="shared" ref="E238:J238" si="100">SUM(E239)</f>
        <v>1510.8</v>
      </c>
      <c r="F238" s="21">
        <f t="shared" si="100"/>
        <v>1799</v>
      </c>
      <c r="G238" s="21">
        <f t="shared" si="100"/>
        <v>2036</v>
      </c>
      <c r="H238" s="21">
        <f t="shared" si="100"/>
        <v>0</v>
      </c>
      <c r="I238" s="21">
        <f t="shared" si="100"/>
        <v>0</v>
      </c>
      <c r="J238" s="21">
        <f t="shared" si="100"/>
        <v>0</v>
      </c>
      <c r="K238" s="70" t="s">
        <v>61</v>
      </c>
    </row>
    <row r="239" spans="1:12" x14ac:dyDescent="0.25">
      <c r="A239" s="31" t="s">
        <v>265</v>
      </c>
      <c r="B239" s="58" t="s">
        <v>4</v>
      </c>
      <c r="C239" s="21">
        <f t="shared" ref="C239:J239" si="101">SUM(C242+C245)</f>
        <v>5345.8</v>
      </c>
      <c r="D239" s="21">
        <f t="shared" si="101"/>
        <v>0</v>
      </c>
      <c r="E239" s="21">
        <f t="shared" si="101"/>
        <v>1510.8</v>
      </c>
      <c r="F239" s="21">
        <f t="shared" si="101"/>
        <v>1799</v>
      </c>
      <c r="G239" s="21">
        <f t="shared" si="101"/>
        <v>2036</v>
      </c>
      <c r="H239" s="21">
        <f t="shared" si="101"/>
        <v>0</v>
      </c>
      <c r="I239" s="21">
        <f t="shared" si="101"/>
        <v>0</v>
      </c>
      <c r="J239" s="21">
        <f t="shared" si="101"/>
        <v>0</v>
      </c>
      <c r="K239" s="71"/>
    </row>
    <row r="240" spans="1:12" ht="15.75" customHeight="1" x14ac:dyDescent="0.25">
      <c r="A240" s="31" t="s">
        <v>266</v>
      </c>
      <c r="B240" s="67" t="s">
        <v>77</v>
      </c>
      <c r="C240" s="68"/>
      <c r="D240" s="68"/>
      <c r="E240" s="68"/>
      <c r="F240" s="68"/>
      <c r="G240" s="68"/>
      <c r="H240" s="68"/>
      <c r="I240" s="68"/>
      <c r="J240" s="68"/>
      <c r="K240" s="69"/>
      <c r="L240" s="17"/>
    </row>
    <row r="241" spans="1:12" ht="15.75" customHeight="1" x14ac:dyDescent="0.25">
      <c r="A241" s="31" t="s">
        <v>267</v>
      </c>
      <c r="B241" s="8" t="s">
        <v>17</v>
      </c>
      <c r="C241" s="25">
        <f>SUM(D241:J241)</f>
        <v>5044.3</v>
      </c>
      <c r="D241" s="20">
        <f>SUM(D242)</f>
        <v>0</v>
      </c>
      <c r="E241" s="20">
        <f t="shared" ref="E241:J241" si="102">SUM(E242)</f>
        <v>1394.3</v>
      </c>
      <c r="F241" s="20">
        <f t="shared" si="102"/>
        <v>1764</v>
      </c>
      <c r="G241" s="20">
        <f t="shared" si="102"/>
        <v>1886</v>
      </c>
      <c r="H241" s="20">
        <f t="shared" si="102"/>
        <v>0</v>
      </c>
      <c r="I241" s="20">
        <f t="shared" si="102"/>
        <v>0</v>
      </c>
      <c r="J241" s="20">
        <f t="shared" si="102"/>
        <v>0</v>
      </c>
      <c r="K241" s="65" t="s">
        <v>576</v>
      </c>
      <c r="L241" s="17"/>
    </row>
    <row r="242" spans="1:12" ht="15.75" customHeight="1" x14ac:dyDescent="0.25">
      <c r="A242" s="31" t="s">
        <v>268</v>
      </c>
      <c r="B242" s="8" t="s">
        <v>4</v>
      </c>
      <c r="C242" s="25">
        <f>SUM(D242:J242)</f>
        <v>5044.3</v>
      </c>
      <c r="D242" s="20">
        <v>0</v>
      </c>
      <c r="E242" s="20">
        <v>1394.3</v>
      </c>
      <c r="F242" s="20">
        <v>1764</v>
      </c>
      <c r="G242" s="20">
        <v>1886</v>
      </c>
      <c r="H242" s="20">
        <v>0</v>
      </c>
      <c r="I242" s="20">
        <v>0</v>
      </c>
      <c r="J242" s="20">
        <v>0</v>
      </c>
      <c r="K242" s="66"/>
      <c r="L242" s="17"/>
    </row>
    <row r="243" spans="1:12" ht="15.75" customHeight="1" x14ac:dyDescent="0.25">
      <c r="A243" s="31" t="s">
        <v>269</v>
      </c>
      <c r="B243" s="67" t="s">
        <v>78</v>
      </c>
      <c r="C243" s="68"/>
      <c r="D243" s="68"/>
      <c r="E243" s="68"/>
      <c r="F243" s="68"/>
      <c r="G243" s="68"/>
      <c r="H243" s="68"/>
      <c r="I243" s="68"/>
      <c r="J243" s="68"/>
      <c r="K243" s="69"/>
      <c r="L243" s="17"/>
    </row>
    <row r="244" spans="1:12" ht="15.75" customHeight="1" x14ac:dyDescent="0.25">
      <c r="A244" s="31" t="s">
        <v>270</v>
      </c>
      <c r="B244" s="8" t="s">
        <v>17</v>
      </c>
      <c r="C244" s="25">
        <f>SUM(D244:J244)</f>
        <v>301.5</v>
      </c>
      <c r="D244" s="20">
        <f t="shared" ref="D244:J244" si="103">SUM(D245)</f>
        <v>0</v>
      </c>
      <c r="E244" s="20">
        <f t="shared" si="103"/>
        <v>116.5</v>
      </c>
      <c r="F244" s="20">
        <f t="shared" si="103"/>
        <v>35</v>
      </c>
      <c r="G244" s="20">
        <f t="shared" si="103"/>
        <v>150</v>
      </c>
      <c r="H244" s="20">
        <f t="shared" si="103"/>
        <v>0</v>
      </c>
      <c r="I244" s="20">
        <f t="shared" si="103"/>
        <v>0</v>
      </c>
      <c r="J244" s="20">
        <f t="shared" si="103"/>
        <v>0</v>
      </c>
      <c r="K244" s="65" t="s">
        <v>576</v>
      </c>
      <c r="L244" s="17"/>
    </row>
    <row r="245" spans="1:12" ht="15.75" customHeight="1" x14ac:dyDescent="0.25">
      <c r="A245" s="31" t="s">
        <v>271</v>
      </c>
      <c r="B245" s="8" t="s">
        <v>4</v>
      </c>
      <c r="C245" s="25">
        <f>SUM(D245:J245)</f>
        <v>301.5</v>
      </c>
      <c r="D245" s="20">
        <v>0</v>
      </c>
      <c r="E245" s="20">
        <v>116.5</v>
      </c>
      <c r="F245" s="20">
        <v>35</v>
      </c>
      <c r="G245" s="20">
        <v>150</v>
      </c>
      <c r="H245" s="20">
        <v>0</v>
      </c>
      <c r="I245" s="20">
        <v>0</v>
      </c>
      <c r="J245" s="20">
        <v>0</v>
      </c>
      <c r="K245" s="66"/>
      <c r="L245" s="17"/>
    </row>
    <row r="246" spans="1:12" ht="30" customHeight="1" x14ac:dyDescent="0.25">
      <c r="A246" s="31" t="s">
        <v>272</v>
      </c>
      <c r="B246" s="72" t="s">
        <v>40</v>
      </c>
      <c r="C246" s="73"/>
      <c r="D246" s="73"/>
      <c r="E246" s="73"/>
      <c r="F246" s="73"/>
      <c r="G246" s="73"/>
      <c r="H246" s="73"/>
      <c r="I246" s="73"/>
      <c r="J246" s="73"/>
      <c r="K246" s="74"/>
    </row>
    <row r="247" spans="1:12" ht="27" customHeight="1" x14ac:dyDescent="0.25">
      <c r="A247" s="31" t="s">
        <v>273</v>
      </c>
      <c r="B247" s="14" t="s">
        <v>33</v>
      </c>
      <c r="C247" s="21">
        <f>SUM(C248:C249)</f>
        <v>110659.19644</v>
      </c>
      <c r="D247" s="21">
        <f t="shared" ref="D247:J247" si="104">SUM(D248:D249)</f>
        <v>9057</v>
      </c>
      <c r="E247" s="21">
        <f t="shared" si="104"/>
        <v>20613.8</v>
      </c>
      <c r="F247" s="21">
        <f t="shared" si="104"/>
        <v>13551.27159</v>
      </c>
      <c r="G247" s="21">
        <f t="shared" si="104"/>
        <v>16036.62485</v>
      </c>
      <c r="H247" s="21">
        <f t="shared" si="104"/>
        <v>17133.5</v>
      </c>
      <c r="I247" s="21">
        <f t="shared" si="104"/>
        <v>17133.5</v>
      </c>
      <c r="J247" s="21">
        <f t="shared" si="104"/>
        <v>17133.5</v>
      </c>
      <c r="K247" s="79" t="s">
        <v>61</v>
      </c>
    </row>
    <row r="248" spans="1:12" ht="14.25" customHeight="1" x14ac:dyDescent="0.25">
      <c r="A248" s="31" t="s">
        <v>274</v>
      </c>
      <c r="B248" s="14" t="s">
        <v>4</v>
      </c>
      <c r="C248" s="21">
        <f>SUM(D248:J248)</f>
        <v>109622.57159000001</v>
      </c>
      <c r="D248" s="21">
        <f>SUM(D261)</f>
        <v>9057</v>
      </c>
      <c r="E248" s="21">
        <f t="shared" ref="E248:J248" si="105">SUM(E261)</f>
        <v>20613.8</v>
      </c>
      <c r="F248" s="21">
        <f t="shared" si="105"/>
        <v>13551.27159</v>
      </c>
      <c r="G248" s="21">
        <f>SUM(G261)</f>
        <v>15000</v>
      </c>
      <c r="H248" s="21">
        <f t="shared" si="105"/>
        <v>17133.5</v>
      </c>
      <c r="I248" s="21">
        <f t="shared" si="105"/>
        <v>17133.5</v>
      </c>
      <c r="J248" s="21">
        <f t="shared" si="105"/>
        <v>17133.5</v>
      </c>
      <c r="K248" s="83"/>
    </row>
    <row r="249" spans="1:12" ht="14.25" customHeight="1" x14ac:dyDescent="0.25">
      <c r="A249" s="31" t="s">
        <v>609</v>
      </c>
      <c r="B249" s="14" t="s">
        <v>5</v>
      </c>
      <c r="C249" s="21">
        <f>SUM(D249:J249)</f>
        <v>1036.6248499999999</v>
      </c>
      <c r="D249" s="21">
        <f>SUM(D262)</f>
        <v>0</v>
      </c>
      <c r="E249" s="21">
        <f t="shared" ref="E249:J249" si="106">SUM(E262)</f>
        <v>0</v>
      </c>
      <c r="F249" s="21">
        <f t="shared" si="106"/>
        <v>0</v>
      </c>
      <c r="G249" s="21">
        <f t="shared" si="106"/>
        <v>1036.6248499999999</v>
      </c>
      <c r="H249" s="21">
        <f t="shared" si="106"/>
        <v>0</v>
      </c>
      <c r="I249" s="21">
        <f t="shared" si="106"/>
        <v>0</v>
      </c>
      <c r="J249" s="21">
        <f t="shared" si="106"/>
        <v>0</v>
      </c>
      <c r="K249" s="80"/>
    </row>
    <row r="250" spans="1:12" ht="15" customHeight="1" x14ac:dyDescent="0.25">
      <c r="A250" s="31" t="s">
        <v>275</v>
      </c>
      <c r="B250" s="38" t="s">
        <v>10</v>
      </c>
      <c r="C250" s="39"/>
      <c r="D250" s="39"/>
      <c r="E250" s="39"/>
      <c r="F250" s="39"/>
      <c r="G250" s="39"/>
      <c r="H250" s="39"/>
      <c r="I250" s="39"/>
      <c r="J250" s="39"/>
      <c r="K250" s="40"/>
    </row>
    <row r="251" spans="1:12" ht="38.25" x14ac:dyDescent="0.25">
      <c r="A251" s="31" t="s">
        <v>276</v>
      </c>
      <c r="B251" s="14" t="s">
        <v>26</v>
      </c>
      <c r="C251" s="51">
        <f>SUM(C252)</f>
        <v>0</v>
      </c>
      <c r="D251" s="51">
        <f t="shared" ref="D251:J251" si="107">SUM(D252)</f>
        <v>0</v>
      </c>
      <c r="E251" s="51">
        <f t="shared" si="107"/>
        <v>0</v>
      </c>
      <c r="F251" s="51">
        <f t="shared" si="107"/>
        <v>0</v>
      </c>
      <c r="G251" s="51">
        <f t="shared" si="107"/>
        <v>0</v>
      </c>
      <c r="H251" s="51">
        <f t="shared" si="107"/>
        <v>0</v>
      </c>
      <c r="I251" s="51">
        <f t="shared" si="107"/>
        <v>0</v>
      </c>
      <c r="J251" s="51">
        <f t="shared" si="107"/>
        <v>0</v>
      </c>
      <c r="K251" s="70" t="s">
        <v>61</v>
      </c>
    </row>
    <row r="252" spans="1:12" ht="15" customHeight="1" x14ac:dyDescent="0.25">
      <c r="A252" s="31" t="s">
        <v>277</v>
      </c>
      <c r="B252" s="14" t="s">
        <v>4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71"/>
    </row>
    <row r="253" spans="1:12" ht="15" customHeight="1" x14ac:dyDescent="0.25">
      <c r="A253" s="31" t="s">
        <v>278</v>
      </c>
      <c r="B253" s="67" t="s">
        <v>11</v>
      </c>
      <c r="C253" s="68"/>
      <c r="D253" s="68"/>
      <c r="E253" s="68"/>
      <c r="F253" s="68"/>
      <c r="G253" s="68"/>
      <c r="H253" s="68"/>
      <c r="I253" s="68"/>
      <c r="J253" s="68"/>
      <c r="K253" s="69"/>
    </row>
    <row r="254" spans="1:12" ht="51" x14ac:dyDescent="0.25">
      <c r="A254" s="31" t="s">
        <v>279</v>
      </c>
      <c r="B254" s="8" t="s">
        <v>28</v>
      </c>
      <c r="C254" s="53">
        <f>SUM(C255)</f>
        <v>0</v>
      </c>
      <c r="D254" s="53">
        <f t="shared" ref="D254:J254" si="108">SUM(D255)</f>
        <v>0</v>
      </c>
      <c r="E254" s="53">
        <f t="shared" si="108"/>
        <v>0</v>
      </c>
      <c r="F254" s="53">
        <f t="shared" si="108"/>
        <v>0</v>
      </c>
      <c r="G254" s="53">
        <f t="shared" si="108"/>
        <v>0</v>
      </c>
      <c r="H254" s="53">
        <f t="shared" si="108"/>
        <v>0</v>
      </c>
      <c r="I254" s="53">
        <f t="shared" si="108"/>
        <v>0</v>
      </c>
      <c r="J254" s="53">
        <f t="shared" si="108"/>
        <v>0</v>
      </c>
      <c r="K254" s="65" t="s">
        <v>61</v>
      </c>
    </row>
    <row r="255" spans="1:12" x14ac:dyDescent="0.25">
      <c r="A255" s="31" t="s">
        <v>280</v>
      </c>
      <c r="B255" s="54" t="s">
        <v>4</v>
      </c>
      <c r="C255" s="22">
        <f>SUM(D255:J255)</f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66"/>
    </row>
    <row r="256" spans="1:12" ht="15" customHeight="1" x14ac:dyDescent="0.25">
      <c r="A256" s="31" t="s">
        <v>281</v>
      </c>
      <c r="B256" s="67" t="s">
        <v>12</v>
      </c>
      <c r="C256" s="68"/>
      <c r="D256" s="68"/>
      <c r="E256" s="68"/>
      <c r="F256" s="68"/>
      <c r="G256" s="68"/>
      <c r="H256" s="68"/>
      <c r="I256" s="68"/>
      <c r="J256" s="68"/>
      <c r="K256" s="69"/>
    </row>
    <row r="257" spans="1:11" x14ac:dyDescent="0.25">
      <c r="A257" s="31" t="s">
        <v>282</v>
      </c>
      <c r="B257" s="8" t="s">
        <v>32</v>
      </c>
      <c r="C257" s="22">
        <v>0</v>
      </c>
      <c r="D257" s="22">
        <f>SUM(C255)</f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65" t="s">
        <v>61</v>
      </c>
    </row>
    <row r="258" spans="1:11" x14ac:dyDescent="0.25">
      <c r="A258" s="31" t="s">
        <v>283</v>
      </c>
      <c r="B258" s="54" t="s">
        <v>4</v>
      </c>
      <c r="C258" s="22">
        <f>SUM(D258:J258)</f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66"/>
    </row>
    <row r="259" spans="1:11" ht="15" customHeight="1" x14ac:dyDescent="0.25">
      <c r="A259" s="31" t="s">
        <v>284</v>
      </c>
      <c r="B259" s="38" t="s">
        <v>20</v>
      </c>
      <c r="C259" s="39"/>
      <c r="D259" s="39"/>
      <c r="E259" s="39"/>
      <c r="F259" s="39"/>
      <c r="G259" s="39"/>
      <c r="H259" s="39"/>
      <c r="I259" s="39"/>
      <c r="J259" s="39"/>
      <c r="K259" s="40"/>
    </row>
    <row r="260" spans="1:11" ht="15" customHeight="1" x14ac:dyDescent="0.25">
      <c r="A260" s="31" t="s">
        <v>285</v>
      </c>
      <c r="B260" s="14" t="s">
        <v>29</v>
      </c>
      <c r="C260" s="21">
        <f>SUM(C261:C262)</f>
        <v>110659.19644</v>
      </c>
      <c r="D260" s="21">
        <f t="shared" ref="D260:J260" si="109">SUM(D261:D262)</f>
        <v>9057</v>
      </c>
      <c r="E260" s="21">
        <f t="shared" si="109"/>
        <v>20613.8</v>
      </c>
      <c r="F260" s="21">
        <f t="shared" si="109"/>
        <v>13551.27159</v>
      </c>
      <c r="G260" s="21">
        <f t="shared" si="109"/>
        <v>16036.62485</v>
      </c>
      <c r="H260" s="21">
        <f t="shared" si="109"/>
        <v>17133.5</v>
      </c>
      <c r="I260" s="21">
        <f t="shared" si="109"/>
        <v>17133.5</v>
      </c>
      <c r="J260" s="21">
        <f t="shared" si="109"/>
        <v>17133.5</v>
      </c>
      <c r="K260" s="79" t="s">
        <v>61</v>
      </c>
    </row>
    <row r="261" spans="1:11" x14ac:dyDescent="0.25">
      <c r="A261" s="31" t="s">
        <v>459</v>
      </c>
      <c r="B261" s="58" t="s">
        <v>4</v>
      </c>
      <c r="C261" s="21">
        <f>SUM(D261:J261)</f>
        <v>109622.57159000001</v>
      </c>
      <c r="D261" s="21">
        <f t="shared" ref="D261:J261" si="110">D269+D272+D275+D278+D281+D265</f>
        <v>9057</v>
      </c>
      <c r="E261" s="21">
        <f t="shared" si="110"/>
        <v>20613.8</v>
      </c>
      <c r="F261" s="21">
        <f t="shared" si="110"/>
        <v>13551.27159</v>
      </c>
      <c r="G261" s="21">
        <f t="shared" si="110"/>
        <v>15000</v>
      </c>
      <c r="H261" s="21">
        <f t="shared" si="110"/>
        <v>17133.5</v>
      </c>
      <c r="I261" s="21">
        <f t="shared" si="110"/>
        <v>17133.5</v>
      </c>
      <c r="J261" s="21">
        <f t="shared" si="110"/>
        <v>17133.5</v>
      </c>
      <c r="K261" s="83"/>
    </row>
    <row r="262" spans="1:11" x14ac:dyDescent="0.25">
      <c r="A262" s="31" t="s">
        <v>608</v>
      </c>
      <c r="B262" s="14" t="s">
        <v>5</v>
      </c>
      <c r="C262" s="21">
        <f>SUM(D262:J262)</f>
        <v>1036.6248499999999</v>
      </c>
      <c r="D262" s="21">
        <f>SUM(D266)</f>
        <v>0</v>
      </c>
      <c r="E262" s="21">
        <f t="shared" ref="E262:J262" si="111">SUM(E266)</f>
        <v>0</v>
      </c>
      <c r="F262" s="21">
        <f t="shared" si="111"/>
        <v>0</v>
      </c>
      <c r="G262" s="21">
        <f t="shared" si="111"/>
        <v>1036.6248499999999</v>
      </c>
      <c r="H262" s="21">
        <f t="shared" si="111"/>
        <v>0</v>
      </c>
      <c r="I262" s="21">
        <f t="shared" si="111"/>
        <v>0</v>
      </c>
      <c r="J262" s="21">
        <f t="shared" si="111"/>
        <v>0</v>
      </c>
      <c r="K262" s="80"/>
    </row>
    <row r="263" spans="1:11" ht="16.5" customHeight="1" x14ac:dyDescent="0.25">
      <c r="A263" s="31" t="s">
        <v>286</v>
      </c>
      <c r="B263" s="67" t="s">
        <v>79</v>
      </c>
      <c r="C263" s="68"/>
      <c r="D263" s="68"/>
      <c r="E263" s="68"/>
      <c r="F263" s="68"/>
      <c r="G263" s="68"/>
      <c r="H263" s="68"/>
      <c r="I263" s="68"/>
      <c r="J263" s="68"/>
      <c r="K263" s="69"/>
    </row>
    <row r="264" spans="1:11" x14ac:dyDescent="0.25">
      <c r="A264" s="31" t="s">
        <v>287</v>
      </c>
      <c r="B264" s="8" t="s">
        <v>17</v>
      </c>
      <c r="C264" s="20">
        <f>SUM(C265:C266)</f>
        <v>48702.224850000006</v>
      </c>
      <c r="D264" s="20">
        <f t="shared" ref="D264:J264" si="112">SUM(D265:D266)</f>
        <v>0</v>
      </c>
      <c r="E264" s="20">
        <f t="shared" si="112"/>
        <v>7187</v>
      </c>
      <c r="F264" s="20">
        <f t="shared" si="112"/>
        <v>6400</v>
      </c>
      <c r="G264" s="20">
        <f t="shared" si="112"/>
        <v>8036.6248500000002</v>
      </c>
      <c r="H264" s="20">
        <f t="shared" si="112"/>
        <v>9026.2000000000007</v>
      </c>
      <c r="I264" s="20">
        <f t="shared" si="112"/>
        <v>9026.2000000000007</v>
      </c>
      <c r="J264" s="20">
        <f t="shared" si="112"/>
        <v>9026.2000000000007</v>
      </c>
      <c r="K264" s="65" t="s">
        <v>577</v>
      </c>
    </row>
    <row r="265" spans="1:11" x14ac:dyDescent="0.25">
      <c r="A265" s="31" t="s">
        <v>288</v>
      </c>
      <c r="B265" s="8" t="s">
        <v>4</v>
      </c>
      <c r="C265" s="25">
        <f>SUM(D265:J265)</f>
        <v>47665.600000000006</v>
      </c>
      <c r="D265" s="21">
        <v>0</v>
      </c>
      <c r="E265" s="21">
        <v>7187</v>
      </c>
      <c r="F265" s="21">
        <v>6400</v>
      </c>
      <c r="G265" s="21">
        <v>7000</v>
      </c>
      <c r="H265" s="20">
        <v>9026.2000000000007</v>
      </c>
      <c r="I265" s="20">
        <f>SUM(H265)</f>
        <v>9026.2000000000007</v>
      </c>
      <c r="J265" s="20">
        <f>SUM(I265)</f>
        <v>9026.2000000000007</v>
      </c>
      <c r="K265" s="84"/>
    </row>
    <row r="266" spans="1:11" x14ac:dyDescent="0.25">
      <c r="A266" s="31" t="s">
        <v>607</v>
      </c>
      <c r="B266" s="14" t="s">
        <v>5</v>
      </c>
      <c r="C266" s="25">
        <f>SUM(D266:J266)</f>
        <v>1036.6248499999999</v>
      </c>
      <c r="D266" s="21"/>
      <c r="E266" s="21"/>
      <c r="F266" s="21"/>
      <c r="G266" s="21">
        <v>1036.6248499999999</v>
      </c>
      <c r="H266" s="20"/>
      <c r="I266" s="20"/>
      <c r="J266" s="20"/>
      <c r="K266" s="66"/>
    </row>
    <row r="267" spans="1:11" ht="28.5" customHeight="1" x14ac:dyDescent="0.25">
      <c r="A267" s="31" t="s">
        <v>289</v>
      </c>
      <c r="B267" s="67" t="s">
        <v>80</v>
      </c>
      <c r="C267" s="68"/>
      <c r="D267" s="68"/>
      <c r="E267" s="68"/>
      <c r="F267" s="68"/>
      <c r="G267" s="68"/>
      <c r="H267" s="68"/>
      <c r="I267" s="68"/>
      <c r="J267" s="68"/>
      <c r="K267" s="69"/>
    </row>
    <row r="268" spans="1:11" x14ac:dyDescent="0.25">
      <c r="A268" s="31" t="s">
        <v>290</v>
      </c>
      <c r="B268" s="8" t="s">
        <v>17</v>
      </c>
      <c r="C268" s="20">
        <f>SUM(C269)</f>
        <v>16096.65682</v>
      </c>
      <c r="D268" s="20">
        <f>SUM(D269)</f>
        <v>1162.9000000000001</v>
      </c>
      <c r="E268" s="20">
        <f t="shared" ref="E268:J268" si="113">SUM(E269)</f>
        <v>3739</v>
      </c>
      <c r="F268" s="20">
        <f t="shared" si="113"/>
        <v>2338.2950000000001</v>
      </c>
      <c r="G268" s="20">
        <f>SUM(G269)</f>
        <v>918.46181999999999</v>
      </c>
      <c r="H268" s="20">
        <f t="shared" si="113"/>
        <v>2646</v>
      </c>
      <c r="I268" s="20">
        <f t="shared" si="113"/>
        <v>2646</v>
      </c>
      <c r="J268" s="20">
        <f t="shared" si="113"/>
        <v>2646</v>
      </c>
      <c r="K268" s="65" t="s">
        <v>578</v>
      </c>
    </row>
    <row r="269" spans="1:11" x14ac:dyDescent="0.25">
      <c r="A269" s="31" t="s">
        <v>291</v>
      </c>
      <c r="B269" s="8" t="s">
        <v>4</v>
      </c>
      <c r="C269" s="25">
        <f>SUM(D269:J269)</f>
        <v>16096.65682</v>
      </c>
      <c r="D269" s="20">
        <v>1162.9000000000001</v>
      </c>
      <c r="E269" s="20">
        <v>3739</v>
      </c>
      <c r="F269" s="20">
        <v>2338.2950000000001</v>
      </c>
      <c r="G269" s="20">
        <v>918.46181999999999</v>
      </c>
      <c r="H269" s="20">
        <v>2646</v>
      </c>
      <c r="I269" s="20">
        <f>SUM(H269)</f>
        <v>2646</v>
      </c>
      <c r="J269" s="20">
        <f>SUM(I269)</f>
        <v>2646</v>
      </c>
      <c r="K269" s="66"/>
    </row>
    <row r="270" spans="1:11" ht="24.75" customHeight="1" x14ac:dyDescent="0.25">
      <c r="A270" s="31" t="s">
        <v>292</v>
      </c>
      <c r="B270" s="67" t="s">
        <v>81</v>
      </c>
      <c r="C270" s="68"/>
      <c r="D270" s="68"/>
      <c r="E270" s="68"/>
      <c r="F270" s="68"/>
      <c r="G270" s="68"/>
      <c r="H270" s="68"/>
      <c r="I270" s="68"/>
      <c r="J270" s="68"/>
      <c r="K270" s="69"/>
    </row>
    <row r="271" spans="1:11" x14ac:dyDescent="0.25">
      <c r="A271" s="31" t="s">
        <v>293</v>
      </c>
      <c r="B271" s="8" t="s">
        <v>17</v>
      </c>
      <c r="C271" s="25">
        <f>SUM(D271:J271)</f>
        <v>4943.7000000000007</v>
      </c>
      <c r="D271" s="20">
        <f>SUM(D272)</f>
        <v>2527.4</v>
      </c>
      <c r="E271" s="20">
        <f t="shared" ref="E271:J271" si="114">SUM(E272)</f>
        <v>2416.3000000000002</v>
      </c>
      <c r="F271" s="20">
        <f t="shared" si="114"/>
        <v>0</v>
      </c>
      <c r="G271" s="20">
        <f t="shared" si="114"/>
        <v>0</v>
      </c>
      <c r="H271" s="20">
        <f t="shared" si="114"/>
        <v>0</v>
      </c>
      <c r="I271" s="20">
        <f t="shared" si="114"/>
        <v>0</v>
      </c>
      <c r="J271" s="20">
        <f t="shared" si="114"/>
        <v>0</v>
      </c>
      <c r="K271" s="65" t="s">
        <v>579</v>
      </c>
    </row>
    <row r="272" spans="1:11" x14ac:dyDescent="0.25">
      <c r="A272" s="31" t="s">
        <v>294</v>
      </c>
      <c r="B272" s="8" t="s">
        <v>4</v>
      </c>
      <c r="C272" s="25">
        <f>SUM(D272:J272)</f>
        <v>4943.7000000000007</v>
      </c>
      <c r="D272" s="20">
        <v>2527.4</v>
      </c>
      <c r="E272" s="20">
        <v>2416.3000000000002</v>
      </c>
      <c r="F272" s="20">
        <v>0</v>
      </c>
      <c r="G272" s="20">
        <v>0</v>
      </c>
      <c r="H272" s="20">
        <v>0</v>
      </c>
      <c r="I272" s="20">
        <f>SUM(H272)</f>
        <v>0</v>
      </c>
      <c r="J272" s="20">
        <f>SUM(I272)</f>
        <v>0</v>
      </c>
      <c r="K272" s="66"/>
    </row>
    <row r="273" spans="1:172" ht="28.5" customHeight="1" x14ac:dyDescent="0.25">
      <c r="A273" s="31" t="s">
        <v>295</v>
      </c>
      <c r="B273" s="67" t="s">
        <v>82</v>
      </c>
      <c r="C273" s="68"/>
      <c r="D273" s="68"/>
      <c r="E273" s="68"/>
      <c r="F273" s="68"/>
      <c r="G273" s="68"/>
      <c r="H273" s="68"/>
      <c r="I273" s="68"/>
      <c r="J273" s="68"/>
      <c r="K273" s="69"/>
    </row>
    <row r="274" spans="1:172" x14ac:dyDescent="0.25">
      <c r="A274" s="31" t="s">
        <v>352</v>
      </c>
      <c r="B274" s="8" t="s">
        <v>17</v>
      </c>
      <c r="C274" s="25">
        <f>SUM(D274:J274)</f>
        <v>17805.37659</v>
      </c>
      <c r="D274" s="20">
        <f>SUM(D275)</f>
        <v>2054.5</v>
      </c>
      <c r="E274" s="20">
        <f t="shared" ref="E274:J274" si="115">SUM(E275)</f>
        <v>2770</v>
      </c>
      <c r="F274" s="20">
        <f t="shared" si="115"/>
        <v>2211.9765900000002</v>
      </c>
      <c r="G274" s="20">
        <f t="shared" si="115"/>
        <v>2500</v>
      </c>
      <c r="H274" s="20">
        <f t="shared" si="115"/>
        <v>2756.3</v>
      </c>
      <c r="I274" s="20">
        <f t="shared" si="115"/>
        <v>2756.3</v>
      </c>
      <c r="J274" s="20">
        <f t="shared" si="115"/>
        <v>2756.3</v>
      </c>
      <c r="K274" s="65" t="s">
        <v>579</v>
      </c>
    </row>
    <row r="275" spans="1:172" x14ac:dyDescent="0.25">
      <c r="A275" s="31" t="s">
        <v>296</v>
      </c>
      <c r="B275" s="8" t="s">
        <v>4</v>
      </c>
      <c r="C275" s="25">
        <f>SUM(D275:J275)</f>
        <v>17805.37659</v>
      </c>
      <c r="D275" s="20">
        <v>2054.5</v>
      </c>
      <c r="E275" s="20">
        <v>2770</v>
      </c>
      <c r="F275" s="20">
        <v>2211.9765900000002</v>
      </c>
      <c r="G275" s="20">
        <v>2500</v>
      </c>
      <c r="H275" s="20">
        <v>2756.3</v>
      </c>
      <c r="I275" s="20">
        <f>SUM(H275)</f>
        <v>2756.3</v>
      </c>
      <c r="J275" s="20">
        <f>SUM(I275)</f>
        <v>2756.3</v>
      </c>
      <c r="K275" s="66"/>
    </row>
    <row r="276" spans="1:172" ht="24" customHeight="1" x14ac:dyDescent="0.25">
      <c r="A276" s="31" t="s">
        <v>297</v>
      </c>
      <c r="B276" s="67" t="s">
        <v>83</v>
      </c>
      <c r="C276" s="68"/>
      <c r="D276" s="68"/>
      <c r="E276" s="68"/>
      <c r="F276" s="68"/>
      <c r="G276" s="68"/>
      <c r="H276" s="68"/>
      <c r="I276" s="68"/>
      <c r="J276" s="68"/>
      <c r="K276" s="69"/>
    </row>
    <row r="277" spans="1:172" x14ac:dyDescent="0.25">
      <c r="A277" s="31" t="s">
        <v>298</v>
      </c>
      <c r="B277" s="8" t="s">
        <v>17</v>
      </c>
      <c r="C277" s="20">
        <f>SUM(C278)</f>
        <v>19411</v>
      </c>
      <c r="D277" s="20">
        <f>SUM(D278)</f>
        <v>2833</v>
      </c>
      <c r="E277" s="20">
        <f t="shared" ref="E277:J277" si="116">SUM(E278)</f>
        <v>3963</v>
      </c>
      <c r="F277" s="20">
        <f t="shared" si="116"/>
        <v>2000</v>
      </c>
      <c r="G277" s="20">
        <f t="shared" si="116"/>
        <v>4000</v>
      </c>
      <c r="H277" s="20">
        <f t="shared" si="116"/>
        <v>2205</v>
      </c>
      <c r="I277" s="20">
        <f t="shared" si="116"/>
        <v>2205</v>
      </c>
      <c r="J277" s="20">
        <f t="shared" si="116"/>
        <v>2205</v>
      </c>
      <c r="K277" s="65" t="s">
        <v>579</v>
      </c>
    </row>
    <row r="278" spans="1:172" x14ac:dyDescent="0.25">
      <c r="A278" s="31" t="s">
        <v>299</v>
      </c>
      <c r="B278" s="8" t="s">
        <v>4</v>
      </c>
      <c r="C278" s="25">
        <f>SUM(D278:J278)</f>
        <v>19411</v>
      </c>
      <c r="D278" s="20">
        <v>2833</v>
      </c>
      <c r="E278" s="20">
        <v>3963</v>
      </c>
      <c r="F278" s="20">
        <v>2000</v>
      </c>
      <c r="G278" s="20">
        <v>4000</v>
      </c>
      <c r="H278" s="20">
        <v>2205</v>
      </c>
      <c r="I278" s="20">
        <f>SUM(H278)</f>
        <v>2205</v>
      </c>
      <c r="J278" s="20">
        <f>SUM(I278)</f>
        <v>2205</v>
      </c>
      <c r="K278" s="66"/>
    </row>
    <row r="279" spans="1:172" ht="28.5" customHeight="1" x14ac:dyDescent="0.25">
      <c r="A279" s="31" t="s">
        <v>300</v>
      </c>
      <c r="B279" s="67" t="s">
        <v>84</v>
      </c>
      <c r="C279" s="68"/>
      <c r="D279" s="68"/>
      <c r="E279" s="68"/>
      <c r="F279" s="68"/>
      <c r="G279" s="68"/>
      <c r="H279" s="68"/>
      <c r="I279" s="68"/>
      <c r="J279" s="68"/>
      <c r="K279" s="69"/>
    </row>
    <row r="280" spans="1:172" ht="15.75" customHeight="1" x14ac:dyDescent="0.25">
      <c r="A280" s="31" t="s">
        <v>301</v>
      </c>
      <c r="B280" s="8" t="s">
        <v>17</v>
      </c>
      <c r="C280" s="20">
        <f t="shared" ref="C280:J280" si="117">SUM(C281:C281)</f>
        <v>3700.2381800000003</v>
      </c>
      <c r="D280" s="20">
        <f t="shared" si="117"/>
        <v>479.2</v>
      </c>
      <c r="E280" s="20">
        <f t="shared" si="117"/>
        <v>538.5</v>
      </c>
      <c r="F280" s="20">
        <f t="shared" si="117"/>
        <v>601</v>
      </c>
      <c r="G280" s="20">
        <f t="shared" si="117"/>
        <v>581.53818000000001</v>
      </c>
      <c r="H280" s="20">
        <f t="shared" si="117"/>
        <v>500</v>
      </c>
      <c r="I280" s="20">
        <f t="shared" si="117"/>
        <v>500</v>
      </c>
      <c r="J280" s="20">
        <f t="shared" si="117"/>
        <v>500</v>
      </c>
      <c r="K280" s="65" t="s">
        <v>580</v>
      </c>
    </row>
    <row r="281" spans="1:172" ht="15" customHeight="1" x14ac:dyDescent="0.25">
      <c r="A281" s="31" t="s">
        <v>302</v>
      </c>
      <c r="B281" s="8" t="s">
        <v>4</v>
      </c>
      <c r="C281" s="25">
        <f>SUM(D281:J281)</f>
        <v>3700.2381800000003</v>
      </c>
      <c r="D281" s="20">
        <v>479.2</v>
      </c>
      <c r="E281" s="20">
        <v>538.5</v>
      </c>
      <c r="F281" s="20">
        <v>601</v>
      </c>
      <c r="G281" s="20">
        <v>581.53818000000001</v>
      </c>
      <c r="H281" s="20">
        <v>500</v>
      </c>
      <c r="I281" s="20">
        <f>SUM(H281)</f>
        <v>500</v>
      </c>
      <c r="J281" s="20">
        <f>SUM(I281)</f>
        <v>500</v>
      </c>
      <c r="K281" s="66"/>
    </row>
    <row r="282" spans="1:172" ht="12.75" customHeight="1" x14ac:dyDescent="0.25">
      <c r="A282" s="31" t="s">
        <v>303</v>
      </c>
      <c r="B282" s="76" t="s">
        <v>49</v>
      </c>
      <c r="C282" s="77"/>
      <c r="D282" s="77"/>
      <c r="E282" s="77"/>
      <c r="F282" s="77"/>
      <c r="G282" s="77"/>
      <c r="H282" s="77"/>
      <c r="I282" s="77"/>
      <c r="J282" s="77"/>
      <c r="K282" s="78"/>
      <c r="L282" s="30"/>
    </row>
    <row r="283" spans="1:172" s="5" customFormat="1" ht="25.5" x14ac:dyDescent="0.25">
      <c r="A283" s="31" t="s">
        <v>304</v>
      </c>
      <c r="B283" s="14" t="s">
        <v>34</v>
      </c>
      <c r="C283" s="21">
        <f>SUM(C284)</f>
        <v>10868.16317</v>
      </c>
      <c r="D283" s="21">
        <f>SUM(D284)</f>
        <v>1452.3999999999999</v>
      </c>
      <c r="E283" s="21">
        <f t="shared" ref="E283:J283" si="118">SUM(E284)</f>
        <v>1425.76</v>
      </c>
      <c r="F283" s="21">
        <f t="shared" si="118"/>
        <v>1788.21262</v>
      </c>
      <c r="G283" s="21">
        <f t="shared" si="118"/>
        <v>1496.8905500000001</v>
      </c>
      <c r="H283" s="21">
        <f t="shared" si="118"/>
        <v>1568.3</v>
      </c>
      <c r="I283" s="21">
        <f t="shared" si="118"/>
        <v>1568.3</v>
      </c>
      <c r="J283" s="21">
        <f t="shared" si="118"/>
        <v>1568.3</v>
      </c>
      <c r="K283" s="79" t="s">
        <v>61</v>
      </c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</row>
    <row r="284" spans="1:172" s="5" customFormat="1" x14ac:dyDescent="0.25">
      <c r="A284" s="31" t="s">
        <v>305</v>
      </c>
      <c r="B284" s="14" t="s">
        <v>4</v>
      </c>
      <c r="C284" s="21">
        <f>SUM(D284:J284)</f>
        <v>10868.16317</v>
      </c>
      <c r="D284" s="21">
        <f>SUM(D296)</f>
        <v>1452.3999999999999</v>
      </c>
      <c r="E284" s="21">
        <f t="shared" ref="E284:J284" si="119">SUM(E296)</f>
        <v>1425.76</v>
      </c>
      <c r="F284" s="21">
        <f t="shared" si="119"/>
        <v>1788.21262</v>
      </c>
      <c r="G284" s="21">
        <f t="shared" si="119"/>
        <v>1496.8905500000001</v>
      </c>
      <c r="H284" s="21">
        <f t="shared" si="119"/>
        <v>1568.3</v>
      </c>
      <c r="I284" s="21">
        <f t="shared" si="119"/>
        <v>1568.3</v>
      </c>
      <c r="J284" s="21">
        <f t="shared" si="119"/>
        <v>1568.3</v>
      </c>
      <c r="K284" s="80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</row>
    <row r="285" spans="1:172" ht="12.75" customHeight="1" x14ac:dyDescent="0.25">
      <c r="A285" s="31" t="s">
        <v>306</v>
      </c>
      <c r="B285" s="38" t="s">
        <v>10</v>
      </c>
      <c r="C285" s="39"/>
      <c r="D285" s="39"/>
      <c r="E285" s="39"/>
      <c r="F285" s="39"/>
      <c r="G285" s="39"/>
      <c r="H285" s="39"/>
      <c r="I285" s="39"/>
      <c r="J285" s="39"/>
      <c r="K285" s="40"/>
    </row>
    <row r="286" spans="1:172" ht="38.25" x14ac:dyDescent="0.25">
      <c r="A286" s="31" t="s">
        <v>307</v>
      </c>
      <c r="B286" s="14" t="s">
        <v>26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59">
        <v>0</v>
      </c>
      <c r="J286" s="59">
        <v>0</v>
      </c>
      <c r="K286" s="70" t="s">
        <v>61</v>
      </c>
    </row>
    <row r="287" spans="1:172" x14ac:dyDescent="0.25">
      <c r="A287" s="31" t="s">
        <v>308</v>
      </c>
      <c r="B287" s="14" t="s">
        <v>4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71"/>
    </row>
    <row r="288" spans="1:172" ht="12.75" customHeight="1" x14ac:dyDescent="0.25">
      <c r="A288" s="31" t="s">
        <v>309</v>
      </c>
      <c r="B288" s="67" t="s">
        <v>11</v>
      </c>
      <c r="C288" s="68"/>
      <c r="D288" s="68"/>
      <c r="E288" s="68"/>
      <c r="F288" s="68"/>
      <c r="G288" s="68"/>
      <c r="H288" s="68"/>
      <c r="I288" s="68"/>
      <c r="J288" s="68"/>
      <c r="K288" s="69"/>
    </row>
    <row r="289" spans="1:11" ht="51" x14ac:dyDescent="0.25">
      <c r="A289" s="31" t="s">
        <v>310</v>
      </c>
      <c r="B289" s="8" t="s">
        <v>28</v>
      </c>
      <c r="C289" s="60">
        <f>SUM(C290)</f>
        <v>0</v>
      </c>
      <c r="D289" s="60">
        <f t="shared" ref="D289:J289" si="120">SUM(D290)</f>
        <v>0</v>
      </c>
      <c r="E289" s="60">
        <f t="shared" si="120"/>
        <v>0</v>
      </c>
      <c r="F289" s="60">
        <f t="shared" si="120"/>
        <v>0</v>
      </c>
      <c r="G289" s="60">
        <f t="shared" si="120"/>
        <v>0</v>
      </c>
      <c r="H289" s="60">
        <f t="shared" si="120"/>
        <v>0</v>
      </c>
      <c r="I289" s="60">
        <f t="shared" si="120"/>
        <v>0</v>
      </c>
      <c r="J289" s="60">
        <f t="shared" si="120"/>
        <v>0</v>
      </c>
      <c r="K289" s="65" t="s">
        <v>61</v>
      </c>
    </row>
    <row r="290" spans="1:11" x14ac:dyDescent="0.25">
      <c r="A290" s="31" t="s">
        <v>311</v>
      </c>
      <c r="B290" s="54" t="s">
        <v>4</v>
      </c>
      <c r="C290" s="20">
        <v>0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66"/>
    </row>
    <row r="291" spans="1:11" ht="12" customHeight="1" x14ac:dyDescent="0.25">
      <c r="A291" s="31" t="s">
        <v>312</v>
      </c>
      <c r="B291" s="55" t="s">
        <v>12</v>
      </c>
      <c r="C291" s="56"/>
      <c r="D291" s="56"/>
      <c r="E291" s="56"/>
      <c r="F291" s="56"/>
      <c r="G291" s="56"/>
      <c r="H291" s="56"/>
      <c r="I291" s="56"/>
      <c r="J291" s="56"/>
      <c r="K291" s="57"/>
    </row>
    <row r="292" spans="1:11" x14ac:dyDescent="0.25">
      <c r="A292" s="31" t="s">
        <v>313</v>
      </c>
      <c r="B292" s="8" t="s">
        <v>9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65" t="s">
        <v>61</v>
      </c>
    </row>
    <row r="293" spans="1:11" x14ac:dyDescent="0.25">
      <c r="A293" s="31" t="s">
        <v>314</v>
      </c>
      <c r="B293" s="54" t="s">
        <v>4</v>
      </c>
      <c r="C293" s="22">
        <v>0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66"/>
    </row>
    <row r="294" spans="1:11" ht="15" customHeight="1" x14ac:dyDescent="0.25">
      <c r="A294" s="31" t="s">
        <v>315</v>
      </c>
      <c r="B294" s="38" t="s">
        <v>20</v>
      </c>
      <c r="C294" s="39"/>
      <c r="D294" s="39"/>
      <c r="E294" s="39"/>
      <c r="F294" s="39"/>
      <c r="G294" s="39"/>
      <c r="H294" s="39"/>
      <c r="I294" s="39"/>
      <c r="J294" s="39"/>
      <c r="K294" s="40"/>
    </row>
    <row r="295" spans="1:11" x14ac:dyDescent="0.25">
      <c r="A295" s="31" t="s">
        <v>316</v>
      </c>
      <c r="B295" s="14" t="s">
        <v>9</v>
      </c>
      <c r="C295" s="21">
        <f>SUM(C296)</f>
        <v>10868.16317</v>
      </c>
      <c r="D295" s="21">
        <f>SUM(D296)</f>
        <v>1452.3999999999999</v>
      </c>
      <c r="E295" s="21">
        <f t="shared" ref="E295:J295" si="121">SUM(E296)</f>
        <v>1425.76</v>
      </c>
      <c r="F295" s="21">
        <f t="shared" si="121"/>
        <v>1788.21262</v>
      </c>
      <c r="G295" s="21">
        <f t="shared" si="121"/>
        <v>1496.8905500000001</v>
      </c>
      <c r="H295" s="21">
        <f t="shared" si="121"/>
        <v>1568.3</v>
      </c>
      <c r="I295" s="21">
        <f t="shared" si="121"/>
        <v>1568.3</v>
      </c>
      <c r="J295" s="21">
        <f t="shared" si="121"/>
        <v>1568.3</v>
      </c>
      <c r="K295" s="79" t="s">
        <v>61</v>
      </c>
    </row>
    <row r="296" spans="1:11" x14ac:dyDescent="0.25">
      <c r="A296" s="31" t="s">
        <v>317</v>
      </c>
      <c r="B296" s="58" t="s">
        <v>4</v>
      </c>
      <c r="C296" s="21">
        <f>SUM(D296:J296)</f>
        <v>10868.16317</v>
      </c>
      <c r="D296" s="21">
        <f>SUM(D308+D323+D299+D302+D305)</f>
        <v>1452.3999999999999</v>
      </c>
      <c r="E296" s="21">
        <f t="shared" ref="E296:J296" si="122">SUM(E308+E323+E299+E302+E305)</f>
        <v>1425.76</v>
      </c>
      <c r="F296" s="21">
        <f t="shared" si="122"/>
        <v>1788.21262</v>
      </c>
      <c r="G296" s="21">
        <f t="shared" si="122"/>
        <v>1496.8905500000001</v>
      </c>
      <c r="H296" s="21">
        <f t="shared" si="122"/>
        <v>1568.3</v>
      </c>
      <c r="I296" s="21">
        <f t="shared" si="122"/>
        <v>1568.3</v>
      </c>
      <c r="J296" s="21">
        <f t="shared" si="122"/>
        <v>1568.3</v>
      </c>
      <c r="K296" s="80"/>
    </row>
    <row r="297" spans="1:11" ht="11.25" customHeight="1" x14ac:dyDescent="0.25">
      <c r="A297" s="31" t="s">
        <v>318</v>
      </c>
      <c r="B297" s="67" t="s">
        <v>119</v>
      </c>
      <c r="C297" s="68"/>
      <c r="D297" s="68"/>
      <c r="E297" s="68"/>
      <c r="F297" s="68"/>
      <c r="G297" s="68"/>
      <c r="H297" s="68"/>
      <c r="I297" s="68"/>
      <c r="J297" s="68"/>
      <c r="K297" s="69"/>
    </row>
    <row r="298" spans="1:11" x14ac:dyDescent="0.25">
      <c r="A298" s="31" t="s">
        <v>319</v>
      </c>
      <c r="B298" s="8" t="s">
        <v>29</v>
      </c>
      <c r="C298" s="21">
        <f>SUM(D298:J298)</f>
        <v>318.39999999999998</v>
      </c>
      <c r="D298" s="21">
        <f>SUM(D299)</f>
        <v>200</v>
      </c>
      <c r="E298" s="21">
        <f t="shared" ref="E298:J298" si="123">SUM(E299)</f>
        <v>118.4</v>
      </c>
      <c r="F298" s="21">
        <f t="shared" si="123"/>
        <v>0</v>
      </c>
      <c r="G298" s="21">
        <f t="shared" si="123"/>
        <v>0</v>
      </c>
      <c r="H298" s="21">
        <f t="shared" si="123"/>
        <v>0</v>
      </c>
      <c r="I298" s="21">
        <f t="shared" si="123"/>
        <v>0</v>
      </c>
      <c r="J298" s="21">
        <f t="shared" si="123"/>
        <v>0</v>
      </c>
      <c r="K298" s="70" t="s">
        <v>581</v>
      </c>
    </row>
    <row r="299" spans="1:11" x14ac:dyDescent="0.25">
      <c r="A299" s="31" t="s">
        <v>320</v>
      </c>
      <c r="B299" s="8" t="s">
        <v>4</v>
      </c>
      <c r="C299" s="21">
        <f>SUM(D299:J299)</f>
        <v>318.39999999999998</v>
      </c>
      <c r="D299" s="21">
        <v>200</v>
      </c>
      <c r="E299" s="21">
        <v>118.4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71"/>
    </row>
    <row r="300" spans="1:11" ht="24" customHeight="1" x14ac:dyDescent="0.25">
      <c r="A300" s="31" t="s">
        <v>321</v>
      </c>
      <c r="B300" s="67" t="s">
        <v>85</v>
      </c>
      <c r="C300" s="68"/>
      <c r="D300" s="68"/>
      <c r="E300" s="68"/>
      <c r="F300" s="68"/>
      <c r="G300" s="68"/>
      <c r="H300" s="68"/>
      <c r="I300" s="68"/>
      <c r="J300" s="68"/>
      <c r="K300" s="69"/>
    </row>
    <row r="301" spans="1:11" x14ac:dyDescent="0.25">
      <c r="A301" s="31" t="s">
        <v>322</v>
      </c>
      <c r="B301" s="8" t="s">
        <v>29</v>
      </c>
      <c r="C301" s="21">
        <f>SUM(D301:J301)</f>
        <v>0</v>
      </c>
      <c r="D301" s="21">
        <f t="shared" ref="D301:J301" si="124">SUM(D302)</f>
        <v>0</v>
      </c>
      <c r="E301" s="21">
        <f t="shared" si="124"/>
        <v>0</v>
      </c>
      <c r="F301" s="21">
        <f t="shared" si="124"/>
        <v>0</v>
      </c>
      <c r="G301" s="21">
        <f t="shared" si="124"/>
        <v>0</v>
      </c>
      <c r="H301" s="21">
        <f t="shared" si="124"/>
        <v>0</v>
      </c>
      <c r="I301" s="21">
        <f t="shared" si="124"/>
        <v>0</v>
      </c>
      <c r="J301" s="21">
        <f t="shared" si="124"/>
        <v>0</v>
      </c>
      <c r="K301" s="70" t="s">
        <v>61</v>
      </c>
    </row>
    <row r="302" spans="1:11" x14ac:dyDescent="0.25">
      <c r="A302" s="31" t="s">
        <v>323</v>
      </c>
      <c r="B302" s="8" t="s">
        <v>4</v>
      </c>
      <c r="C302" s="21">
        <f>SUM(D302:J302)</f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71"/>
    </row>
    <row r="303" spans="1:11" ht="24" customHeight="1" x14ac:dyDescent="0.25">
      <c r="A303" s="31" t="s">
        <v>324</v>
      </c>
      <c r="B303" s="67" t="s">
        <v>86</v>
      </c>
      <c r="C303" s="68"/>
      <c r="D303" s="68"/>
      <c r="E303" s="68"/>
      <c r="F303" s="68"/>
      <c r="G303" s="68"/>
      <c r="H303" s="68"/>
      <c r="I303" s="68"/>
      <c r="J303" s="68"/>
      <c r="K303" s="69"/>
    </row>
    <row r="304" spans="1:11" x14ac:dyDescent="0.25">
      <c r="A304" s="31" t="s">
        <v>325</v>
      </c>
      <c r="B304" s="8" t="s">
        <v>29</v>
      </c>
      <c r="C304" s="21">
        <f>SUM(D304:J304)</f>
        <v>0</v>
      </c>
      <c r="D304" s="21">
        <f t="shared" ref="D304:J304" si="125">SUM(D305)</f>
        <v>0</v>
      </c>
      <c r="E304" s="21">
        <f t="shared" si="125"/>
        <v>0</v>
      </c>
      <c r="F304" s="21">
        <f t="shared" si="125"/>
        <v>0</v>
      </c>
      <c r="G304" s="21">
        <f t="shared" si="125"/>
        <v>0</v>
      </c>
      <c r="H304" s="21">
        <f t="shared" si="125"/>
        <v>0</v>
      </c>
      <c r="I304" s="21">
        <f t="shared" si="125"/>
        <v>0</v>
      </c>
      <c r="J304" s="21">
        <f t="shared" si="125"/>
        <v>0</v>
      </c>
      <c r="K304" s="70" t="s">
        <v>61</v>
      </c>
    </row>
    <row r="305" spans="1:11" x14ac:dyDescent="0.25">
      <c r="A305" s="31" t="s">
        <v>326</v>
      </c>
      <c r="B305" s="8" t="s">
        <v>4</v>
      </c>
      <c r="C305" s="21">
        <f>SUM(D305:J305)</f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71"/>
    </row>
    <row r="306" spans="1:11" ht="15" customHeight="1" x14ac:dyDescent="0.25">
      <c r="A306" s="31" t="s">
        <v>460</v>
      </c>
      <c r="B306" s="67" t="s">
        <v>87</v>
      </c>
      <c r="C306" s="68"/>
      <c r="D306" s="68"/>
      <c r="E306" s="68"/>
      <c r="F306" s="68"/>
      <c r="G306" s="68"/>
      <c r="H306" s="68"/>
      <c r="I306" s="68"/>
      <c r="J306" s="68"/>
      <c r="K306" s="69"/>
    </row>
    <row r="307" spans="1:11" x14ac:dyDescent="0.25">
      <c r="A307" s="31" t="s">
        <v>461</v>
      </c>
      <c r="B307" s="8" t="s">
        <v>29</v>
      </c>
      <c r="C307" s="20">
        <f>SUM(C308)</f>
        <v>10105.27917</v>
      </c>
      <c r="D307" s="20">
        <f>SUM(D308)</f>
        <v>1202.3999999999999</v>
      </c>
      <c r="E307" s="20">
        <f t="shared" ref="E307:J307" si="126">SUM(E308)</f>
        <v>1160.5999999999999</v>
      </c>
      <c r="F307" s="20">
        <f t="shared" si="126"/>
        <v>1778.1886200000001</v>
      </c>
      <c r="G307" s="20">
        <f t="shared" si="126"/>
        <v>1432.8905500000001</v>
      </c>
      <c r="H307" s="20">
        <f t="shared" si="126"/>
        <v>1510.3999999999999</v>
      </c>
      <c r="I307" s="20">
        <f t="shared" si="126"/>
        <v>1510.3999999999999</v>
      </c>
      <c r="J307" s="20">
        <f t="shared" si="126"/>
        <v>1510.3999999999999</v>
      </c>
      <c r="K307" s="65" t="s">
        <v>582</v>
      </c>
    </row>
    <row r="308" spans="1:11" x14ac:dyDescent="0.25">
      <c r="A308" s="31" t="s">
        <v>462</v>
      </c>
      <c r="B308" s="8" t="s">
        <v>4</v>
      </c>
      <c r="C308" s="20">
        <f>SUM(D308:J308)</f>
        <v>10105.27917</v>
      </c>
      <c r="D308" s="20">
        <f>SUM(D311+D314+D317+D320)</f>
        <v>1202.3999999999999</v>
      </c>
      <c r="E308" s="20">
        <f t="shared" ref="E308:J308" si="127">SUM(E311+E314+E317+E320)</f>
        <v>1160.5999999999999</v>
      </c>
      <c r="F308" s="20">
        <f t="shared" si="127"/>
        <v>1778.1886200000001</v>
      </c>
      <c r="G308" s="20">
        <f t="shared" si="127"/>
        <v>1432.8905500000001</v>
      </c>
      <c r="H308" s="20">
        <f t="shared" si="127"/>
        <v>1510.3999999999999</v>
      </c>
      <c r="I308" s="20">
        <f t="shared" si="127"/>
        <v>1510.3999999999999</v>
      </c>
      <c r="J308" s="20">
        <f t="shared" si="127"/>
        <v>1510.3999999999999</v>
      </c>
      <c r="K308" s="66"/>
    </row>
    <row r="309" spans="1:11" ht="15" customHeight="1" x14ac:dyDescent="0.25">
      <c r="A309" s="31" t="s">
        <v>353</v>
      </c>
      <c r="B309" s="67" t="s">
        <v>42</v>
      </c>
      <c r="C309" s="68"/>
      <c r="D309" s="68"/>
      <c r="E309" s="68"/>
      <c r="F309" s="68"/>
      <c r="G309" s="68"/>
      <c r="H309" s="68"/>
      <c r="I309" s="68"/>
      <c r="J309" s="68"/>
      <c r="K309" s="69"/>
    </row>
    <row r="310" spans="1:11" x14ac:dyDescent="0.25">
      <c r="A310" s="31" t="s">
        <v>354</v>
      </c>
      <c r="B310" s="8" t="s">
        <v>41</v>
      </c>
      <c r="C310" s="20">
        <f>SUM(C311)</f>
        <v>180.70000000000002</v>
      </c>
      <c r="D310" s="20">
        <f>SUM(D311)</f>
        <v>27</v>
      </c>
      <c r="E310" s="20">
        <f t="shared" ref="E310:J310" si="128">SUM(E311)</f>
        <v>0</v>
      </c>
      <c r="F310" s="20">
        <f t="shared" si="128"/>
        <v>29.8</v>
      </c>
      <c r="G310" s="20">
        <f t="shared" si="128"/>
        <v>30</v>
      </c>
      <c r="H310" s="20">
        <f t="shared" si="128"/>
        <v>31.3</v>
      </c>
      <c r="I310" s="20">
        <f t="shared" si="128"/>
        <v>31.3</v>
      </c>
      <c r="J310" s="20">
        <f t="shared" si="128"/>
        <v>31.3</v>
      </c>
      <c r="K310" s="65" t="s">
        <v>583</v>
      </c>
    </row>
    <row r="311" spans="1:11" x14ac:dyDescent="0.25">
      <c r="A311" s="31" t="s">
        <v>355</v>
      </c>
      <c r="B311" s="8" t="s">
        <v>4</v>
      </c>
      <c r="C311" s="20">
        <f>SUM(D311:J311)</f>
        <v>180.70000000000002</v>
      </c>
      <c r="D311" s="20">
        <v>27</v>
      </c>
      <c r="E311" s="20">
        <v>0</v>
      </c>
      <c r="F311" s="20">
        <v>29.8</v>
      </c>
      <c r="G311" s="20">
        <v>30</v>
      </c>
      <c r="H311" s="20">
        <v>31.3</v>
      </c>
      <c r="I311" s="20">
        <f>SUM(H311)</f>
        <v>31.3</v>
      </c>
      <c r="J311" s="20">
        <f>SUM(I311)</f>
        <v>31.3</v>
      </c>
      <c r="K311" s="66"/>
    </row>
    <row r="312" spans="1:11" ht="15" customHeight="1" x14ac:dyDescent="0.25">
      <c r="A312" s="31" t="s">
        <v>356</v>
      </c>
      <c r="B312" s="67" t="s">
        <v>43</v>
      </c>
      <c r="C312" s="68"/>
      <c r="D312" s="68"/>
      <c r="E312" s="68"/>
      <c r="F312" s="68"/>
      <c r="G312" s="68"/>
      <c r="H312" s="68"/>
      <c r="I312" s="68"/>
      <c r="J312" s="68"/>
      <c r="K312" s="69"/>
    </row>
    <row r="313" spans="1:11" x14ac:dyDescent="0.25">
      <c r="A313" s="31" t="s">
        <v>357</v>
      </c>
      <c r="B313" s="8" t="s">
        <v>41</v>
      </c>
      <c r="C313" s="20">
        <f>SUM(C314)</f>
        <v>1036.36168</v>
      </c>
      <c r="D313" s="20">
        <f>SUM(D314)</f>
        <v>177.8</v>
      </c>
      <c r="E313" s="20">
        <f t="shared" ref="E313:J313" si="129">SUM(E314)</f>
        <v>136.5</v>
      </c>
      <c r="F313" s="20">
        <f t="shared" si="129"/>
        <v>130.71729999999999</v>
      </c>
      <c r="G313" s="20">
        <f t="shared" si="129"/>
        <v>139.84438</v>
      </c>
      <c r="H313" s="20">
        <f t="shared" si="129"/>
        <v>150.5</v>
      </c>
      <c r="I313" s="20">
        <f t="shared" si="129"/>
        <v>150.5</v>
      </c>
      <c r="J313" s="20">
        <f t="shared" si="129"/>
        <v>150.5</v>
      </c>
      <c r="K313" s="65" t="s">
        <v>584</v>
      </c>
    </row>
    <row r="314" spans="1:11" x14ac:dyDescent="0.25">
      <c r="A314" s="31" t="s">
        <v>358</v>
      </c>
      <c r="B314" s="8" t="s">
        <v>4</v>
      </c>
      <c r="C314" s="20">
        <f>SUM(D314:J314)</f>
        <v>1036.36168</v>
      </c>
      <c r="D314" s="20">
        <v>177.8</v>
      </c>
      <c r="E314" s="20">
        <v>136.5</v>
      </c>
      <c r="F314" s="20">
        <v>130.71729999999999</v>
      </c>
      <c r="G314" s="20">
        <v>139.84438</v>
      </c>
      <c r="H314" s="20">
        <v>150.5</v>
      </c>
      <c r="I314" s="20">
        <f>SUM(H314)</f>
        <v>150.5</v>
      </c>
      <c r="J314" s="20">
        <f>SUM(I314)</f>
        <v>150.5</v>
      </c>
      <c r="K314" s="66"/>
    </row>
    <row r="315" spans="1:11" ht="15" customHeight="1" x14ac:dyDescent="0.25">
      <c r="A315" s="31" t="s">
        <v>463</v>
      </c>
      <c r="B315" s="67" t="s">
        <v>44</v>
      </c>
      <c r="C315" s="68"/>
      <c r="D315" s="68"/>
      <c r="E315" s="68"/>
      <c r="F315" s="68"/>
      <c r="G315" s="68"/>
      <c r="H315" s="68"/>
      <c r="I315" s="68"/>
      <c r="J315" s="68"/>
      <c r="K315" s="69"/>
    </row>
    <row r="316" spans="1:11" x14ac:dyDescent="0.25">
      <c r="A316" s="31" t="s">
        <v>464</v>
      </c>
      <c r="B316" s="8" t="s">
        <v>41</v>
      </c>
      <c r="C316" s="20">
        <f>SUM(C317)</f>
        <v>7995.525920000001</v>
      </c>
      <c r="D316" s="20">
        <f>SUM(D317)</f>
        <v>898</v>
      </c>
      <c r="E316" s="20">
        <f t="shared" ref="E316:J316" si="130">SUM(E317)</f>
        <v>930.1</v>
      </c>
      <c r="F316" s="20">
        <f t="shared" si="130"/>
        <v>1499.7713200000001</v>
      </c>
      <c r="G316" s="20">
        <f t="shared" si="130"/>
        <v>1029.2546</v>
      </c>
      <c r="H316" s="20">
        <f t="shared" si="130"/>
        <v>1212.8</v>
      </c>
      <c r="I316" s="20">
        <f t="shared" si="130"/>
        <v>1212.8</v>
      </c>
      <c r="J316" s="20">
        <f t="shared" si="130"/>
        <v>1212.8</v>
      </c>
      <c r="K316" s="65" t="s">
        <v>585</v>
      </c>
    </row>
    <row r="317" spans="1:11" x14ac:dyDescent="0.25">
      <c r="A317" s="31" t="s">
        <v>465</v>
      </c>
      <c r="B317" s="8" t="s">
        <v>4</v>
      </c>
      <c r="C317" s="20">
        <f>SUM(D317:J317)</f>
        <v>7995.525920000001</v>
      </c>
      <c r="D317" s="20">
        <v>898</v>
      </c>
      <c r="E317" s="20">
        <v>930.1</v>
      </c>
      <c r="F317" s="20">
        <v>1499.7713200000001</v>
      </c>
      <c r="G317" s="20">
        <v>1029.2546</v>
      </c>
      <c r="H317" s="20">
        <v>1212.8</v>
      </c>
      <c r="I317" s="20">
        <f>SUM(H317)</f>
        <v>1212.8</v>
      </c>
      <c r="J317" s="20">
        <f>SUM(I317)</f>
        <v>1212.8</v>
      </c>
      <c r="K317" s="66"/>
    </row>
    <row r="318" spans="1:11" ht="15" customHeight="1" x14ac:dyDescent="0.25">
      <c r="A318" s="31" t="s">
        <v>466</v>
      </c>
      <c r="B318" s="67" t="s">
        <v>45</v>
      </c>
      <c r="C318" s="68"/>
      <c r="D318" s="68"/>
      <c r="E318" s="68"/>
      <c r="F318" s="68"/>
      <c r="G318" s="68"/>
      <c r="H318" s="68"/>
      <c r="I318" s="68"/>
      <c r="J318" s="68"/>
      <c r="K318" s="69"/>
    </row>
    <row r="319" spans="1:11" x14ac:dyDescent="0.25">
      <c r="A319" s="31" t="s">
        <v>467</v>
      </c>
      <c r="B319" s="8" t="s">
        <v>41</v>
      </c>
      <c r="C319" s="20">
        <f>SUM(C320)</f>
        <v>892.69156999999984</v>
      </c>
      <c r="D319" s="20">
        <f>SUM(D320)</f>
        <v>99.6</v>
      </c>
      <c r="E319" s="20">
        <f t="shared" ref="E319:J319" si="131">SUM(E320)</f>
        <v>94</v>
      </c>
      <c r="F319" s="20">
        <f t="shared" si="131"/>
        <v>117.9</v>
      </c>
      <c r="G319" s="20">
        <f t="shared" si="131"/>
        <v>233.79157000000001</v>
      </c>
      <c r="H319" s="20">
        <f t="shared" si="131"/>
        <v>115.8</v>
      </c>
      <c r="I319" s="20">
        <f t="shared" si="131"/>
        <v>115.8</v>
      </c>
      <c r="J319" s="20">
        <f t="shared" si="131"/>
        <v>115.8</v>
      </c>
      <c r="K319" s="65" t="s">
        <v>586</v>
      </c>
    </row>
    <row r="320" spans="1:11" x14ac:dyDescent="0.25">
      <c r="A320" s="31" t="s">
        <v>468</v>
      </c>
      <c r="B320" s="8" t="s">
        <v>4</v>
      </c>
      <c r="C320" s="20">
        <f>SUM(D320:J320)</f>
        <v>892.69156999999984</v>
      </c>
      <c r="D320" s="20">
        <v>99.6</v>
      </c>
      <c r="E320" s="20">
        <v>94</v>
      </c>
      <c r="F320" s="20">
        <v>117.9</v>
      </c>
      <c r="G320" s="20">
        <v>233.79157000000001</v>
      </c>
      <c r="H320" s="20">
        <v>115.8</v>
      </c>
      <c r="I320" s="20">
        <f>SUM(H320)</f>
        <v>115.8</v>
      </c>
      <c r="J320" s="20">
        <f>SUM(I320)</f>
        <v>115.8</v>
      </c>
      <c r="K320" s="66"/>
    </row>
    <row r="321" spans="1:11" ht="27.75" customHeight="1" x14ac:dyDescent="0.25">
      <c r="A321" s="31">
        <v>69</v>
      </c>
      <c r="B321" s="67" t="s">
        <v>88</v>
      </c>
      <c r="C321" s="68"/>
      <c r="D321" s="68"/>
      <c r="E321" s="68"/>
      <c r="F321" s="68"/>
      <c r="G321" s="68"/>
      <c r="H321" s="68"/>
      <c r="I321" s="68"/>
      <c r="J321" s="68"/>
      <c r="K321" s="69"/>
    </row>
    <row r="322" spans="1:11" x14ac:dyDescent="0.25">
      <c r="A322" s="31" t="s">
        <v>469</v>
      </c>
      <c r="B322" s="8" t="s">
        <v>29</v>
      </c>
      <c r="C322" s="20">
        <f>SUM(C323)</f>
        <v>444.48399999999992</v>
      </c>
      <c r="D322" s="20">
        <f>SUM(D323)</f>
        <v>50</v>
      </c>
      <c r="E322" s="20">
        <f t="shared" ref="E322:J322" si="132">SUM(E323)</f>
        <v>146.76</v>
      </c>
      <c r="F322" s="20">
        <f t="shared" si="132"/>
        <v>10.023999999999999</v>
      </c>
      <c r="G322" s="20">
        <f t="shared" si="132"/>
        <v>64</v>
      </c>
      <c r="H322" s="20">
        <f t="shared" si="132"/>
        <v>57.9</v>
      </c>
      <c r="I322" s="20">
        <f t="shared" si="132"/>
        <v>57.9</v>
      </c>
      <c r="J322" s="20">
        <f t="shared" si="132"/>
        <v>57.9</v>
      </c>
      <c r="K322" s="65" t="s">
        <v>587</v>
      </c>
    </row>
    <row r="323" spans="1:11" x14ac:dyDescent="0.25">
      <c r="A323" s="31" t="s">
        <v>470</v>
      </c>
      <c r="B323" s="32" t="s">
        <v>4</v>
      </c>
      <c r="C323" s="26">
        <f>SUM(D323:J323)</f>
        <v>444.48399999999992</v>
      </c>
      <c r="D323" s="26">
        <f>SUM(D326+D329)</f>
        <v>50</v>
      </c>
      <c r="E323" s="26">
        <f t="shared" ref="E323:J323" si="133">SUM(E326+E329)</f>
        <v>146.76</v>
      </c>
      <c r="F323" s="26">
        <f t="shared" si="133"/>
        <v>10.023999999999999</v>
      </c>
      <c r="G323" s="26">
        <f t="shared" si="133"/>
        <v>64</v>
      </c>
      <c r="H323" s="26">
        <f t="shared" si="133"/>
        <v>57.9</v>
      </c>
      <c r="I323" s="26">
        <f t="shared" si="133"/>
        <v>57.9</v>
      </c>
      <c r="J323" s="26">
        <f t="shared" si="133"/>
        <v>57.9</v>
      </c>
      <c r="K323" s="66"/>
    </row>
    <row r="324" spans="1:11" ht="15" customHeight="1" x14ac:dyDescent="0.25">
      <c r="A324" s="31" t="s">
        <v>471</v>
      </c>
      <c r="B324" s="67" t="s">
        <v>60</v>
      </c>
      <c r="C324" s="68"/>
      <c r="D324" s="68"/>
      <c r="E324" s="68"/>
      <c r="F324" s="68"/>
      <c r="G324" s="68"/>
      <c r="H324" s="68"/>
      <c r="I324" s="68"/>
      <c r="J324" s="68"/>
      <c r="K324" s="69"/>
    </row>
    <row r="325" spans="1:11" x14ac:dyDescent="0.25">
      <c r="A325" s="31" t="s">
        <v>472</v>
      </c>
      <c r="B325" s="32" t="s">
        <v>29</v>
      </c>
      <c r="C325" s="27">
        <f>SUM(C326)</f>
        <v>334.48399999999998</v>
      </c>
      <c r="D325" s="27">
        <f>SUM(D326)</f>
        <v>50</v>
      </c>
      <c r="E325" s="27">
        <f t="shared" ref="E325:J325" si="134">SUM(E326)</f>
        <v>66.760000000000005</v>
      </c>
      <c r="F325" s="27">
        <f t="shared" si="134"/>
        <v>10.023999999999999</v>
      </c>
      <c r="G325" s="27">
        <f t="shared" si="134"/>
        <v>34</v>
      </c>
      <c r="H325" s="27">
        <f t="shared" si="134"/>
        <v>57.9</v>
      </c>
      <c r="I325" s="27">
        <f t="shared" si="134"/>
        <v>57.9</v>
      </c>
      <c r="J325" s="27">
        <f t="shared" si="134"/>
        <v>57.9</v>
      </c>
      <c r="K325" s="65" t="s">
        <v>588</v>
      </c>
    </row>
    <row r="326" spans="1:11" x14ac:dyDescent="0.25">
      <c r="A326" s="31" t="s">
        <v>473</v>
      </c>
      <c r="B326" s="8" t="s">
        <v>4</v>
      </c>
      <c r="C326" s="22">
        <f>SUM(D326:J326)</f>
        <v>334.48399999999998</v>
      </c>
      <c r="D326" s="22">
        <v>50</v>
      </c>
      <c r="E326" s="22">
        <v>66.760000000000005</v>
      </c>
      <c r="F326" s="22">
        <v>10.023999999999999</v>
      </c>
      <c r="G326" s="22">
        <v>34</v>
      </c>
      <c r="H326" s="22">
        <v>57.9</v>
      </c>
      <c r="I326" s="22">
        <f>SUM(H326)</f>
        <v>57.9</v>
      </c>
      <c r="J326" s="22">
        <f>SUM(I326)</f>
        <v>57.9</v>
      </c>
      <c r="K326" s="66"/>
    </row>
    <row r="327" spans="1:11" ht="12" customHeight="1" x14ac:dyDescent="0.25">
      <c r="A327" s="31" t="s">
        <v>474</v>
      </c>
      <c r="B327" s="67" t="s">
        <v>58</v>
      </c>
      <c r="C327" s="68"/>
      <c r="D327" s="68"/>
      <c r="E327" s="68"/>
      <c r="F327" s="68"/>
      <c r="G327" s="68"/>
      <c r="H327" s="68"/>
      <c r="I327" s="68"/>
      <c r="J327" s="68"/>
      <c r="K327" s="69"/>
    </row>
    <row r="328" spans="1:11" x14ac:dyDescent="0.25">
      <c r="A328" s="31" t="s">
        <v>475</v>
      </c>
      <c r="B328" s="32" t="s">
        <v>29</v>
      </c>
      <c r="C328" s="27">
        <f>SUM(D328:J328)</f>
        <v>110</v>
      </c>
      <c r="D328" s="27">
        <f t="shared" ref="D328:J328" si="135">SUM(D329)</f>
        <v>0</v>
      </c>
      <c r="E328" s="27">
        <f t="shared" si="135"/>
        <v>80</v>
      </c>
      <c r="F328" s="27">
        <f t="shared" si="135"/>
        <v>0</v>
      </c>
      <c r="G328" s="27">
        <f t="shared" si="135"/>
        <v>30</v>
      </c>
      <c r="H328" s="27">
        <f t="shared" si="135"/>
        <v>0</v>
      </c>
      <c r="I328" s="27">
        <f t="shared" si="135"/>
        <v>0</v>
      </c>
      <c r="J328" s="27">
        <f t="shared" si="135"/>
        <v>0</v>
      </c>
      <c r="K328" s="65" t="s">
        <v>589</v>
      </c>
    </row>
    <row r="329" spans="1:11" x14ac:dyDescent="0.25">
      <c r="A329" s="31" t="s">
        <v>476</v>
      </c>
      <c r="B329" s="8" t="s">
        <v>4</v>
      </c>
      <c r="C329" s="22">
        <f>SUM(D329:J329)</f>
        <v>110</v>
      </c>
      <c r="D329" s="22">
        <v>0</v>
      </c>
      <c r="E329" s="22">
        <v>80</v>
      </c>
      <c r="F329" s="22">
        <v>0</v>
      </c>
      <c r="G329" s="22">
        <v>30</v>
      </c>
      <c r="H329" s="22">
        <v>0</v>
      </c>
      <c r="I329" s="22">
        <f>SUM(H329)</f>
        <v>0</v>
      </c>
      <c r="J329" s="22">
        <f>SUM(I329)</f>
        <v>0</v>
      </c>
      <c r="K329" s="66"/>
    </row>
    <row r="330" spans="1:11" ht="15.75" customHeight="1" x14ac:dyDescent="0.25">
      <c r="A330" s="31" t="s">
        <v>327</v>
      </c>
      <c r="B330" s="72" t="s">
        <v>62</v>
      </c>
      <c r="C330" s="73"/>
      <c r="D330" s="73"/>
      <c r="E330" s="73"/>
      <c r="F330" s="73"/>
      <c r="G330" s="73"/>
      <c r="H330" s="73"/>
      <c r="I330" s="73"/>
      <c r="J330" s="73"/>
      <c r="K330" s="74"/>
    </row>
    <row r="331" spans="1:11" ht="25.5" x14ac:dyDescent="0.25">
      <c r="A331" s="31" t="s">
        <v>477</v>
      </c>
      <c r="B331" s="14" t="s">
        <v>63</v>
      </c>
      <c r="C331" s="24">
        <f t="shared" ref="C331:J331" si="136">C334+C343</f>
        <v>0</v>
      </c>
      <c r="D331" s="21">
        <f t="shared" si="136"/>
        <v>0</v>
      </c>
      <c r="E331" s="21">
        <f t="shared" si="136"/>
        <v>0</v>
      </c>
      <c r="F331" s="21">
        <f t="shared" si="136"/>
        <v>0</v>
      </c>
      <c r="G331" s="21">
        <f t="shared" si="136"/>
        <v>0</v>
      </c>
      <c r="H331" s="21">
        <f t="shared" si="136"/>
        <v>0</v>
      </c>
      <c r="I331" s="21">
        <f t="shared" si="136"/>
        <v>0</v>
      </c>
      <c r="J331" s="21">
        <f t="shared" si="136"/>
        <v>0</v>
      </c>
      <c r="K331" s="65" t="s">
        <v>61</v>
      </c>
    </row>
    <row r="332" spans="1:11" x14ac:dyDescent="0.25">
      <c r="A332" s="31" t="s">
        <v>478</v>
      </c>
      <c r="B332" s="14" t="s">
        <v>4</v>
      </c>
      <c r="C332" s="24">
        <f t="shared" ref="C332:J332" si="137">C335+C344</f>
        <v>0</v>
      </c>
      <c r="D332" s="21">
        <f t="shared" si="137"/>
        <v>0</v>
      </c>
      <c r="E332" s="21">
        <f t="shared" si="137"/>
        <v>0</v>
      </c>
      <c r="F332" s="21">
        <f>F335+F344</f>
        <v>0</v>
      </c>
      <c r="G332" s="21">
        <f t="shared" si="137"/>
        <v>0</v>
      </c>
      <c r="H332" s="21">
        <f t="shared" si="137"/>
        <v>0</v>
      </c>
      <c r="I332" s="21">
        <f t="shared" si="137"/>
        <v>0</v>
      </c>
      <c r="J332" s="21">
        <f t="shared" si="137"/>
        <v>0</v>
      </c>
      <c r="K332" s="66"/>
    </row>
    <row r="333" spans="1:11" ht="15" customHeight="1" x14ac:dyDescent="0.25">
      <c r="A333" s="31" t="s">
        <v>328</v>
      </c>
      <c r="B333" s="38" t="s">
        <v>10</v>
      </c>
      <c r="C333" s="39"/>
      <c r="D333" s="39"/>
      <c r="E333" s="39"/>
      <c r="F333" s="39"/>
      <c r="G333" s="39"/>
      <c r="H333" s="39"/>
      <c r="I333" s="39"/>
      <c r="J333" s="39"/>
      <c r="K333" s="40"/>
    </row>
    <row r="334" spans="1:11" ht="38.25" x14ac:dyDescent="0.25">
      <c r="A334" s="31" t="s">
        <v>359</v>
      </c>
      <c r="B334" s="14" t="s">
        <v>36</v>
      </c>
      <c r="C334" s="51">
        <v>0</v>
      </c>
      <c r="D334" s="51">
        <v>0</v>
      </c>
      <c r="E334" s="51">
        <v>0</v>
      </c>
      <c r="F334" s="51">
        <v>0</v>
      </c>
      <c r="G334" s="51">
        <v>0</v>
      </c>
      <c r="H334" s="51">
        <v>0</v>
      </c>
      <c r="I334" s="52">
        <v>0</v>
      </c>
      <c r="J334" s="52">
        <v>0</v>
      </c>
      <c r="K334" s="70" t="s">
        <v>61</v>
      </c>
    </row>
    <row r="335" spans="1:11" x14ac:dyDescent="0.25">
      <c r="A335" s="31" t="s">
        <v>360</v>
      </c>
      <c r="B335" s="14" t="s">
        <v>4</v>
      </c>
      <c r="C335" s="51">
        <v>0</v>
      </c>
      <c r="D335" s="51">
        <v>0</v>
      </c>
      <c r="E335" s="51">
        <v>0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71"/>
    </row>
    <row r="336" spans="1:11" ht="15" customHeight="1" x14ac:dyDescent="0.25">
      <c r="A336" s="31" t="s">
        <v>329</v>
      </c>
      <c r="B336" s="67" t="s">
        <v>11</v>
      </c>
      <c r="C336" s="68"/>
      <c r="D336" s="68"/>
      <c r="E336" s="68"/>
      <c r="F336" s="68"/>
      <c r="G336" s="68"/>
      <c r="H336" s="68"/>
      <c r="I336" s="68"/>
      <c r="J336" s="68"/>
      <c r="K336" s="69"/>
    </row>
    <row r="337" spans="1:11" ht="51" x14ac:dyDescent="0.25">
      <c r="A337" s="31" t="s">
        <v>361</v>
      </c>
      <c r="B337" s="8" t="s">
        <v>28</v>
      </c>
      <c r="C337" s="61">
        <f t="shared" ref="C337:J337" si="138">SUM(C338)</f>
        <v>0</v>
      </c>
      <c r="D337" s="61">
        <f t="shared" si="138"/>
        <v>0</v>
      </c>
      <c r="E337" s="61">
        <f t="shared" si="138"/>
        <v>0</v>
      </c>
      <c r="F337" s="61">
        <f t="shared" si="138"/>
        <v>0</v>
      </c>
      <c r="G337" s="61">
        <f t="shared" si="138"/>
        <v>0</v>
      </c>
      <c r="H337" s="61">
        <f t="shared" si="138"/>
        <v>0</v>
      </c>
      <c r="I337" s="61">
        <f t="shared" si="138"/>
        <v>0</v>
      </c>
      <c r="J337" s="61">
        <f t="shared" si="138"/>
        <v>0</v>
      </c>
      <c r="K337" s="65" t="s">
        <v>61</v>
      </c>
    </row>
    <row r="338" spans="1:11" x14ac:dyDescent="0.25">
      <c r="A338" s="31" t="s">
        <v>362</v>
      </c>
      <c r="B338" s="54" t="s">
        <v>4</v>
      </c>
      <c r="C338" s="22">
        <f>SUM(D338:J338)</f>
        <v>0</v>
      </c>
      <c r="D338" s="22">
        <v>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66"/>
    </row>
    <row r="339" spans="1:11" ht="15" customHeight="1" x14ac:dyDescent="0.25">
      <c r="A339" s="31" t="s">
        <v>330</v>
      </c>
      <c r="B339" s="67" t="s">
        <v>12</v>
      </c>
      <c r="C339" s="68"/>
      <c r="D339" s="68"/>
      <c r="E339" s="68"/>
      <c r="F339" s="68"/>
      <c r="G339" s="68"/>
      <c r="H339" s="68"/>
      <c r="I339" s="68"/>
      <c r="J339" s="68"/>
      <c r="K339" s="69"/>
    </row>
    <row r="340" spans="1:11" x14ac:dyDescent="0.25">
      <c r="A340" s="31" t="s">
        <v>363</v>
      </c>
      <c r="B340" s="8" t="s">
        <v>9</v>
      </c>
      <c r="C340" s="22">
        <v>0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65" t="s">
        <v>61</v>
      </c>
    </row>
    <row r="341" spans="1:11" x14ac:dyDescent="0.25">
      <c r="A341" s="31" t="s">
        <v>364</v>
      </c>
      <c r="B341" s="54" t="s">
        <v>4</v>
      </c>
      <c r="C341" s="22">
        <v>0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66"/>
    </row>
    <row r="342" spans="1:11" ht="15" customHeight="1" x14ac:dyDescent="0.25">
      <c r="A342" s="31" t="s">
        <v>331</v>
      </c>
      <c r="B342" s="38" t="s">
        <v>20</v>
      </c>
      <c r="C342" s="39"/>
      <c r="D342" s="39"/>
      <c r="E342" s="39"/>
      <c r="F342" s="39"/>
      <c r="G342" s="39"/>
      <c r="H342" s="39"/>
      <c r="I342" s="39"/>
      <c r="J342" s="39"/>
      <c r="K342" s="40"/>
    </row>
    <row r="343" spans="1:11" x14ac:dyDescent="0.25">
      <c r="A343" s="31" t="s">
        <v>365</v>
      </c>
      <c r="B343" s="14" t="s">
        <v>9</v>
      </c>
      <c r="C343" s="21">
        <f t="shared" ref="C343:J343" si="139">SUM(C344)</f>
        <v>0</v>
      </c>
      <c r="D343" s="21">
        <f t="shared" si="139"/>
        <v>0</v>
      </c>
      <c r="E343" s="21">
        <f t="shared" si="139"/>
        <v>0</v>
      </c>
      <c r="F343" s="21">
        <f t="shared" si="139"/>
        <v>0</v>
      </c>
      <c r="G343" s="21">
        <f t="shared" si="139"/>
        <v>0</v>
      </c>
      <c r="H343" s="21">
        <f t="shared" si="139"/>
        <v>0</v>
      </c>
      <c r="I343" s="21">
        <f t="shared" si="139"/>
        <v>0</v>
      </c>
      <c r="J343" s="21">
        <f t="shared" si="139"/>
        <v>0</v>
      </c>
      <c r="K343" s="79" t="s">
        <v>61</v>
      </c>
    </row>
    <row r="344" spans="1:11" x14ac:dyDescent="0.25">
      <c r="A344" s="31" t="s">
        <v>366</v>
      </c>
      <c r="B344" s="58" t="s">
        <v>4</v>
      </c>
      <c r="C344" s="21">
        <f>SUM(D344:J344)</f>
        <v>0</v>
      </c>
      <c r="D344" s="21">
        <f>SUM(D347)</f>
        <v>0</v>
      </c>
      <c r="E344" s="21">
        <f>SUM(E347)</f>
        <v>0</v>
      </c>
      <c r="F344" s="21">
        <v>0</v>
      </c>
      <c r="G344" s="21">
        <f>SUM(G347+G350)</f>
        <v>0</v>
      </c>
      <c r="H344" s="21">
        <f>SUM(H347+H350)</f>
        <v>0</v>
      </c>
      <c r="I344" s="21">
        <f>SUM(I347+I350)</f>
        <v>0</v>
      </c>
      <c r="J344" s="21">
        <f>SUM(J347+J350)</f>
        <v>0</v>
      </c>
      <c r="K344" s="80"/>
    </row>
    <row r="345" spans="1:11" ht="15" customHeight="1" x14ac:dyDescent="0.25">
      <c r="A345" s="31" t="s">
        <v>332</v>
      </c>
      <c r="B345" s="67" t="s">
        <v>89</v>
      </c>
      <c r="C345" s="68"/>
      <c r="D345" s="68"/>
      <c r="E345" s="68"/>
      <c r="F345" s="68"/>
      <c r="G345" s="68"/>
      <c r="H345" s="68"/>
      <c r="I345" s="68"/>
      <c r="J345" s="68"/>
      <c r="K345" s="69"/>
    </row>
    <row r="346" spans="1:11" x14ac:dyDescent="0.25">
      <c r="A346" s="31" t="s">
        <v>367</v>
      </c>
      <c r="B346" s="8" t="s">
        <v>17</v>
      </c>
      <c r="C346" s="20">
        <f t="shared" ref="C346:J346" si="140">SUM(C347:C347)</f>
        <v>0</v>
      </c>
      <c r="D346" s="20">
        <f t="shared" si="140"/>
        <v>0</v>
      </c>
      <c r="E346" s="20">
        <f t="shared" si="140"/>
        <v>0</v>
      </c>
      <c r="F346" s="20">
        <f t="shared" si="140"/>
        <v>0</v>
      </c>
      <c r="G346" s="20">
        <f t="shared" si="140"/>
        <v>0</v>
      </c>
      <c r="H346" s="20">
        <f t="shared" si="140"/>
        <v>0</v>
      </c>
      <c r="I346" s="20">
        <f t="shared" si="140"/>
        <v>0</v>
      </c>
      <c r="J346" s="20">
        <f t="shared" si="140"/>
        <v>0</v>
      </c>
      <c r="K346" s="65" t="s">
        <v>61</v>
      </c>
    </row>
    <row r="347" spans="1:11" x14ac:dyDescent="0.25">
      <c r="A347" s="31" t="s">
        <v>368</v>
      </c>
      <c r="B347" s="8" t="s">
        <v>4</v>
      </c>
      <c r="C347" s="20">
        <f>SUM(D347:J347)</f>
        <v>0</v>
      </c>
      <c r="D347" s="20">
        <v>0</v>
      </c>
      <c r="E347" s="20">
        <v>0</v>
      </c>
      <c r="F347" s="20">
        <v>0</v>
      </c>
      <c r="G347" s="20">
        <v>0</v>
      </c>
      <c r="H347" s="20">
        <f>SUM(G347)</f>
        <v>0</v>
      </c>
      <c r="I347" s="20">
        <f>SUM(H347)</f>
        <v>0</v>
      </c>
      <c r="J347" s="20">
        <f>SUM(I347)</f>
        <v>0</v>
      </c>
      <c r="K347" s="66"/>
    </row>
    <row r="348" spans="1:11" ht="15" customHeight="1" x14ac:dyDescent="0.25">
      <c r="A348" s="31" t="s">
        <v>333</v>
      </c>
      <c r="B348" s="67" t="s">
        <v>116</v>
      </c>
      <c r="C348" s="68"/>
      <c r="D348" s="68"/>
      <c r="E348" s="68"/>
      <c r="F348" s="68"/>
      <c r="G348" s="68"/>
      <c r="H348" s="68"/>
      <c r="I348" s="68"/>
      <c r="J348" s="68"/>
      <c r="K348" s="69"/>
    </row>
    <row r="349" spans="1:11" x14ac:dyDescent="0.25">
      <c r="A349" s="31" t="s">
        <v>479</v>
      </c>
      <c r="B349" s="8" t="s">
        <v>17</v>
      </c>
      <c r="C349" s="20">
        <f t="shared" ref="C349:J349" si="141">SUM(C350:C350)</f>
        <v>0</v>
      </c>
      <c r="D349" s="20">
        <f t="shared" si="141"/>
        <v>0</v>
      </c>
      <c r="E349" s="20">
        <f t="shared" si="141"/>
        <v>0</v>
      </c>
      <c r="F349" s="20">
        <f t="shared" si="141"/>
        <v>0</v>
      </c>
      <c r="G349" s="20">
        <f t="shared" si="141"/>
        <v>0</v>
      </c>
      <c r="H349" s="20">
        <f t="shared" si="141"/>
        <v>0</v>
      </c>
      <c r="I349" s="20">
        <f t="shared" si="141"/>
        <v>0</v>
      </c>
      <c r="J349" s="20">
        <f t="shared" si="141"/>
        <v>0</v>
      </c>
      <c r="K349" s="65" t="s">
        <v>61</v>
      </c>
    </row>
    <row r="350" spans="1:11" x14ac:dyDescent="0.25">
      <c r="A350" s="31" t="s">
        <v>480</v>
      </c>
      <c r="B350" s="8" t="s">
        <v>4</v>
      </c>
      <c r="C350" s="20">
        <f>SUM(D350:J350)</f>
        <v>0</v>
      </c>
      <c r="D350" s="20">
        <v>0</v>
      </c>
      <c r="E350" s="20">
        <v>0</v>
      </c>
      <c r="F350" s="20">
        <v>0</v>
      </c>
      <c r="G350" s="20">
        <v>0</v>
      </c>
      <c r="H350" s="20">
        <f>SUM(G350)</f>
        <v>0</v>
      </c>
      <c r="I350" s="20">
        <f>SUM(H350)</f>
        <v>0</v>
      </c>
      <c r="J350" s="20">
        <f>SUM(I350)</f>
        <v>0</v>
      </c>
      <c r="K350" s="66"/>
    </row>
    <row r="351" spans="1:11" ht="15.75" customHeight="1" x14ac:dyDescent="0.25">
      <c r="A351" s="31" t="s">
        <v>334</v>
      </c>
      <c r="B351" s="72" t="s">
        <v>64</v>
      </c>
      <c r="C351" s="73"/>
      <c r="D351" s="73"/>
      <c r="E351" s="73"/>
      <c r="F351" s="73"/>
      <c r="G351" s="73"/>
      <c r="H351" s="73"/>
      <c r="I351" s="73"/>
      <c r="J351" s="73"/>
      <c r="K351" s="74"/>
    </row>
    <row r="352" spans="1:11" ht="25.5" x14ac:dyDescent="0.25">
      <c r="A352" s="31" t="s">
        <v>481</v>
      </c>
      <c r="B352" s="14" t="s">
        <v>35</v>
      </c>
      <c r="C352" s="24">
        <f t="shared" ref="C352:J353" si="142">C355+C364</f>
        <v>25193.300000000003</v>
      </c>
      <c r="D352" s="21">
        <f t="shared" si="142"/>
        <v>2902</v>
      </c>
      <c r="E352" s="21">
        <f t="shared" si="142"/>
        <v>3047.1</v>
      </c>
      <c r="F352" s="21">
        <f t="shared" si="142"/>
        <v>3047.1</v>
      </c>
      <c r="G352" s="21">
        <f t="shared" si="142"/>
        <v>4047.1</v>
      </c>
      <c r="H352" s="21">
        <f t="shared" si="142"/>
        <v>4050</v>
      </c>
      <c r="I352" s="21">
        <f t="shared" si="142"/>
        <v>4050</v>
      </c>
      <c r="J352" s="21">
        <f t="shared" si="142"/>
        <v>4050</v>
      </c>
      <c r="K352" s="65" t="s">
        <v>61</v>
      </c>
    </row>
    <row r="353" spans="1:11" x14ac:dyDescent="0.25">
      <c r="A353" s="31" t="s">
        <v>481</v>
      </c>
      <c r="B353" s="14" t="s">
        <v>4</v>
      </c>
      <c r="C353" s="24">
        <f t="shared" si="142"/>
        <v>25193.300000000003</v>
      </c>
      <c r="D353" s="21">
        <f t="shared" si="142"/>
        <v>2902</v>
      </c>
      <c r="E353" s="21">
        <f t="shared" si="142"/>
        <v>3047.1</v>
      </c>
      <c r="F353" s="21">
        <f t="shared" si="142"/>
        <v>3047.1</v>
      </c>
      <c r="G353" s="21">
        <f t="shared" si="142"/>
        <v>4047.1</v>
      </c>
      <c r="H353" s="21">
        <f t="shared" si="142"/>
        <v>4050</v>
      </c>
      <c r="I353" s="21">
        <f t="shared" si="142"/>
        <v>4050</v>
      </c>
      <c r="J353" s="21">
        <f t="shared" si="142"/>
        <v>4050</v>
      </c>
      <c r="K353" s="66"/>
    </row>
    <row r="354" spans="1:11" ht="15" customHeight="1" x14ac:dyDescent="0.25">
      <c r="A354" s="31" t="s">
        <v>335</v>
      </c>
      <c r="B354" s="38" t="s">
        <v>10</v>
      </c>
      <c r="C354" s="39"/>
      <c r="D354" s="39"/>
      <c r="E354" s="39"/>
      <c r="F354" s="39"/>
      <c r="G354" s="39"/>
      <c r="H354" s="39"/>
      <c r="I354" s="39"/>
      <c r="J354" s="39"/>
      <c r="K354" s="40"/>
    </row>
    <row r="355" spans="1:11" ht="38.25" x14ac:dyDescent="0.25">
      <c r="A355" s="31" t="s">
        <v>369</v>
      </c>
      <c r="B355" s="14" t="s">
        <v>36</v>
      </c>
      <c r="C355" s="51">
        <v>0</v>
      </c>
      <c r="D355" s="51">
        <v>0</v>
      </c>
      <c r="E355" s="51">
        <v>0</v>
      </c>
      <c r="F355" s="51">
        <v>0</v>
      </c>
      <c r="G355" s="51">
        <v>0</v>
      </c>
      <c r="H355" s="51">
        <v>0</v>
      </c>
      <c r="I355" s="52">
        <v>0</v>
      </c>
      <c r="J355" s="52">
        <v>0</v>
      </c>
      <c r="K355" s="70" t="s">
        <v>61</v>
      </c>
    </row>
    <row r="356" spans="1:11" x14ac:dyDescent="0.25">
      <c r="A356" s="31" t="s">
        <v>370</v>
      </c>
      <c r="B356" s="14" t="s">
        <v>4</v>
      </c>
      <c r="C356" s="51">
        <v>0</v>
      </c>
      <c r="D356" s="51">
        <v>0</v>
      </c>
      <c r="E356" s="51">
        <v>0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71"/>
    </row>
    <row r="357" spans="1:11" ht="15" customHeight="1" x14ac:dyDescent="0.25">
      <c r="A357" s="31" t="s">
        <v>336</v>
      </c>
      <c r="B357" s="67" t="s">
        <v>11</v>
      </c>
      <c r="C357" s="68"/>
      <c r="D357" s="68"/>
      <c r="E357" s="68"/>
      <c r="F357" s="68"/>
      <c r="G357" s="68"/>
      <c r="H357" s="68"/>
      <c r="I357" s="68"/>
      <c r="J357" s="68"/>
      <c r="K357" s="69"/>
    </row>
    <row r="358" spans="1:11" ht="51" x14ac:dyDescent="0.25">
      <c r="A358" s="31" t="s">
        <v>371</v>
      </c>
      <c r="B358" s="8" t="s">
        <v>28</v>
      </c>
      <c r="C358" s="61">
        <f t="shared" ref="C358:J358" si="143">SUM(C359)</f>
        <v>0</v>
      </c>
      <c r="D358" s="61">
        <f t="shared" si="143"/>
        <v>0</v>
      </c>
      <c r="E358" s="61">
        <f t="shared" si="143"/>
        <v>0</v>
      </c>
      <c r="F358" s="61">
        <f t="shared" si="143"/>
        <v>0</v>
      </c>
      <c r="G358" s="61">
        <f t="shared" si="143"/>
        <v>0</v>
      </c>
      <c r="H358" s="61">
        <f t="shared" si="143"/>
        <v>0</v>
      </c>
      <c r="I358" s="61">
        <f t="shared" si="143"/>
        <v>0</v>
      </c>
      <c r="J358" s="61">
        <f t="shared" si="143"/>
        <v>0</v>
      </c>
      <c r="K358" s="65" t="s">
        <v>61</v>
      </c>
    </row>
    <row r="359" spans="1:11" x14ac:dyDescent="0.25">
      <c r="A359" s="31" t="s">
        <v>372</v>
      </c>
      <c r="B359" s="54" t="s">
        <v>4</v>
      </c>
      <c r="C359" s="22">
        <f>SUM(D359:J359)</f>
        <v>0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66"/>
    </row>
    <row r="360" spans="1:11" ht="15" customHeight="1" x14ac:dyDescent="0.25">
      <c r="A360" s="31" t="s">
        <v>337</v>
      </c>
      <c r="B360" s="67" t="s">
        <v>12</v>
      </c>
      <c r="C360" s="68"/>
      <c r="D360" s="68"/>
      <c r="E360" s="68"/>
      <c r="F360" s="68"/>
      <c r="G360" s="68"/>
      <c r="H360" s="68"/>
      <c r="I360" s="68"/>
      <c r="J360" s="68"/>
      <c r="K360" s="69"/>
    </row>
    <row r="361" spans="1:11" x14ac:dyDescent="0.25">
      <c r="A361" s="31" t="s">
        <v>373</v>
      </c>
      <c r="B361" s="8" t="s">
        <v>9</v>
      </c>
      <c r="C361" s="22">
        <v>0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65" t="s">
        <v>61</v>
      </c>
    </row>
    <row r="362" spans="1:11" x14ac:dyDescent="0.25">
      <c r="A362" s="31" t="s">
        <v>374</v>
      </c>
      <c r="B362" s="54" t="s">
        <v>4</v>
      </c>
      <c r="C362" s="22">
        <v>0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66"/>
    </row>
    <row r="363" spans="1:11" ht="15" customHeight="1" x14ac:dyDescent="0.25">
      <c r="A363" s="31" t="s">
        <v>338</v>
      </c>
      <c r="B363" s="38" t="s">
        <v>20</v>
      </c>
      <c r="C363" s="39"/>
      <c r="D363" s="39"/>
      <c r="E363" s="39"/>
      <c r="F363" s="39"/>
      <c r="G363" s="39"/>
      <c r="H363" s="39"/>
      <c r="I363" s="39"/>
      <c r="J363" s="39"/>
      <c r="K363" s="40"/>
    </row>
    <row r="364" spans="1:11" x14ac:dyDescent="0.25">
      <c r="A364" s="31" t="s">
        <v>375</v>
      </c>
      <c r="B364" s="14" t="s">
        <v>9</v>
      </c>
      <c r="C364" s="21">
        <f t="shared" ref="C364:J364" si="144">SUM(C365)</f>
        <v>25193.300000000003</v>
      </c>
      <c r="D364" s="21">
        <f t="shared" si="144"/>
        <v>2902</v>
      </c>
      <c r="E364" s="21">
        <f t="shared" si="144"/>
        <v>3047.1</v>
      </c>
      <c r="F364" s="21">
        <f t="shared" si="144"/>
        <v>3047.1</v>
      </c>
      <c r="G364" s="21">
        <f t="shared" si="144"/>
        <v>4047.1</v>
      </c>
      <c r="H364" s="21">
        <f t="shared" si="144"/>
        <v>4050</v>
      </c>
      <c r="I364" s="21">
        <f t="shared" si="144"/>
        <v>4050</v>
      </c>
      <c r="J364" s="21">
        <f t="shared" si="144"/>
        <v>4050</v>
      </c>
      <c r="K364" s="79" t="s">
        <v>61</v>
      </c>
    </row>
    <row r="365" spans="1:11" x14ac:dyDescent="0.25">
      <c r="A365" s="31" t="s">
        <v>376</v>
      </c>
      <c r="B365" s="58" t="s">
        <v>4</v>
      </c>
      <c r="C365" s="21">
        <f>SUM(D365:J365)</f>
        <v>25193.300000000003</v>
      </c>
      <c r="D365" s="21">
        <f>SUM(D368)</f>
        <v>2902</v>
      </c>
      <c r="E365" s="21">
        <f t="shared" ref="E365:J365" si="145">SUM(E368)</f>
        <v>3047.1</v>
      </c>
      <c r="F365" s="21">
        <f t="shared" si="145"/>
        <v>3047.1</v>
      </c>
      <c r="G365" s="21">
        <f t="shared" si="145"/>
        <v>4047.1</v>
      </c>
      <c r="H365" s="21">
        <f t="shared" si="145"/>
        <v>4050</v>
      </c>
      <c r="I365" s="21">
        <f t="shared" si="145"/>
        <v>4050</v>
      </c>
      <c r="J365" s="21">
        <f t="shared" si="145"/>
        <v>4050</v>
      </c>
      <c r="K365" s="80"/>
    </row>
    <row r="366" spans="1:11" ht="27" customHeight="1" x14ac:dyDescent="0.25">
      <c r="A366" s="31" t="s">
        <v>339</v>
      </c>
      <c r="B366" s="67" t="s">
        <v>90</v>
      </c>
      <c r="C366" s="68"/>
      <c r="D366" s="68"/>
      <c r="E366" s="68"/>
      <c r="F366" s="68"/>
      <c r="G366" s="68"/>
      <c r="H366" s="68"/>
      <c r="I366" s="68"/>
      <c r="J366" s="68"/>
      <c r="K366" s="69"/>
    </row>
    <row r="367" spans="1:11" x14ac:dyDescent="0.25">
      <c r="A367" s="31" t="s">
        <v>377</v>
      </c>
      <c r="B367" s="8" t="s">
        <v>17</v>
      </c>
      <c r="C367" s="20">
        <f t="shared" ref="C367:J367" si="146">SUM(C368:C368)</f>
        <v>25193.300000000003</v>
      </c>
      <c r="D367" s="20">
        <f t="shared" si="146"/>
        <v>2902</v>
      </c>
      <c r="E367" s="20">
        <f t="shared" si="146"/>
        <v>3047.1</v>
      </c>
      <c r="F367" s="20">
        <f t="shared" si="146"/>
        <v>3047.1</v>
      </c>
      <c r="G367" s="20">
        <f t="shared" si="146"/>
        <v>4047.1</v>
      </c>
      <c r="H367" s="20">
        <f t="shared" si="146"/>
        <v>4050</v>
      </c>
      <c r="I367" s="20">
        <f t="shared" si="146"/>
        <v>4050</v>
      </c>
      <c r="J367" s="20">
        <f t="shared" si="146"/>
        <v>4050</v>
      </c>
      <c r="K367" s="65" t="s">
        <v>590</v>
      </c>
    </row>
    <row r="368" spans="1:11" x14ac:dyDescent="0.25">
      <c r="A368" s="31" t="s">
        <v>378</v>
      </c>
      <c r="B368" s="8" t="s">
        <v>4</v>
      </c>
      <c r="C368" s="20">
        <f>SUM(D368:J368)</f>
        <v>25193.300000000003</v>
      </c>
      <c r="D368" s="20">
        <v>2902</v>
      </c>
      <c r="E368" s="20">
        <v>3047.1</v>
      </c>
      <c r="F368" s="20">
        <v>3047.1</v>
      </c>
      <c r="G368" s="20">
        <v>4047.1</v>
      </c>
      <c r="H368" s="20">
        <v>4050</v>
      </c>
      <c r="I368" s="20">
        <f>SUM(H368)</f>
        <v>4050</v>
      </c>
      <c r="J368" s="20">
        <f>SUM(I368)</f>
        <v>4050</v>
      </c>
      <c r="K368" s="66"/>
    </row>
    <row r="369" spans="1:14" ht="47.25" customHeight="1" x14ac:dyDescent="0.25">
      <c r="A369" s="31" t="s">
        <v>340</v>
      </c>
      <c r="B369" s="72" t="s">
        <v>65</v>
      </c>
      <c r="C369" s="73"/>
      <c r="D369" s="73"/>
      <c r="E369" s="73"/>
      <c r="F369" s="73"/>
      <c r="G369" s="73"/>
      <c r="H369" s="73"/>
      <c r="I369" s="73"/>
      <c r="J369" s="73"/>
      <c r="K369" s="74"/>
    </row>
    <row r="370" spans="1:14" ht="25.5" x14ac:dyDescent="0.25">
      <c r="A370" s="31" t="s">
        <v>379</v>
      </c>
      <c r="B370" s="14" t="s">
        <v>37</v>
      </c>
      <c r="C370" s="21">
        <f>SUM(C371:C372)</f>
        <v>110700.27860999999</v>
      </c>
      <c r="D370" s="21">
        <f>SUM(D371:D372)</f>
        <v>11000.699999999999</v>
      </c>
      <c r="E370" s="21">
        <f t="shared" ref="E370:J370" si="147">SUM(E371:E372)</f>
        <v>22251.5</v>
      </c>
      <c r="F370" s="21">
        <f t="shared" si="147"/>
        <v>19492.018609999999</v>
      </c>
      <c r="G370" s="21">
        <f>SUM(G371:G372)</f>
        <v>14615.76</v>
      </c>
      <c r="H370" s="21">
        <f t="shared" si="147"/>
        <v>14373.699999999999</v>
      </c>
      <c r="I370" s="21">
        <f t="shared" si="147"/>
        <v>14493.8</v>
      </c>
      <c r="J370" s="21">
        <f t="shared" si="147"/>
        <v>14472.8</v>
      </c>
      <c r="K370" s="70" t="s">
        <v>61</v>
      </c>
      <c r="L370" s="6"/>
      <c r="N370" s="1"/>
    </row>
    <row r="371" spans="1:14" x14ac:dyDescent="0.25">
      <c r="A371" s="31" t="s">
        <v>380</v>
      </c>
      <c r="B371" s="14" t="s">
        <v>50</v>
      </c>
      <c r="C371" s="24">
        <f>SUM(D371:J371)</f>
        <v>42</v>
      </c>
      <c r="D371" s="21">
        <f>SUM(D390)</f>
        <v>0</v>
      </c>
      <c r="E371" s="21">
        <f t="shared" ref="E371:J371" si="148">SUM(E390)</f>
        <v>0</v>
      </c>
      <c r="F371" s="21">
        <f t="shared" si="148"/>
        <v>0</v>
      </c>
      <c r="G371" s="21">
        <f t="shared" si="148"/>
        <v>0</v>
      </c>
      <c r="H371" s="21">
        <f t="shared" si="148"/>
        <v>21</v>
      </c>
      <c r="I371" s="21">
        <f t="shared" si="148"/>
        <v>21</v>
      </c>
      <c r="J371" s="21">
        <f t="shared" si="148"/>
        <v>0</v>
      </c>
      <c r="K371" s="75"/>
      <c r="L371" s="6"/>
      <c r="N371" s="1"/>
    </row>
    <row r="372" spans="1:14" x14ac:dyDescent="0.25">
      <c r="A372" s="31" t="s">
        <v>482</v>
      </c>
      <c r="B372" s="14" t="s">
        <v>4</v>
      </c>
      <c r="C372" s="24">
        <f>SUM(D372:J372)</f>
        <v>110658.27860999999</v>
      </c>
      <c r="D372" s="21">
        <f t="shared" ref="D372:J372" si="149">D375+D391</f>
        <v>11000.699999999999</v>
      </c>
      <c r="E372" s="21">
        <f>E375+E391</f>
        <v>22251.5</v>
      </c>
      <c r="F372" s="21">
        <f t="shared" si="149"/>
        <v>19492.018609999999</v>
      </c>
      <c r="G372" s="21">
        <f>G375+G391</f>
        <v>14615.76</v>
      </c>
      <c r="H372" s="21">
        <f t="shared" si="149"/>
        <v>14352.699999999999</v>
      </c>
      <c r="I372" s="21">
        <f t="shared" si="149"/>
        <v>14472.8</v>
      </c>
      <c r="J372" s="21">
        <f t="shared" si="149"/>
        <v>14472.8</v>
      </c>
      <c r="K372" s="71"/>
      <c r="L372" s="3"/>
      <c r="N372" s="1"/>
    </row>
    <row r="373" spans="1:14" ht="10.5" customHeight="1" x14ac:dyDescent="0.25">
      <c r="A373" s="31" t="s">
        <v>341</v>
      </c>
      <c r="B373" s="38" t="s">
        <v>10</v>
      </c>
      <c r="C373" s="39"/>
      <c r="D373" s="39"/>
      <c r="E373" s="39"/>
      <c r="F373" s="39"/>
      <c r="G373" s="39"/>
      <c r="H373" s="39"/>
      <c r="I373" s="39"/>
      <c r="J373" s="39"/>
      <c r="K373" s="40"/>
      <c r="L373" s="3"/>
    </row>
    <row r="374" spans="1:14" ht="38.25" x14ac:dyDescent="0.25">
      <c r="A374" s="31" t="s">
        <v>381</v>
      </c>
      <c r="B374" s="14" t="s">
        <v>36</v>
      </c>
      <c r="C374" s="21">
        <f>SUM(D374:J374)</f>
        <v>2419.2600000000002</v>
      </c>
      <c r="D374" s="21">
        <f>SUM(D375)</f>
        <v>1301.9000000000001</v>
      </c>
      <c r="E374" s="21">
        <f t="shared" ref="E374:J374" si="150">SUM(E375)</f>
        <v>789</v>
      </c>
      <c r="F374" s="21">
        <f t="shared" si="150"/>
        <v>0</v>
      </c>
      <c r="G374" s="21">
        <f t="shared" si="150"/>
        <v>328.36</v>
      </c>
      <c r="H374" s="21">
        <f t="shared" si="150"/>
        <v>0</v>
      </c>
      <c r="I374" s="21">
        <f t="shared" si="150"/>
        <v>0</v>
      </c>
      <c r="J374" s="21">
        <f t="shared" si="150"/>
        <v>0</v>
      </c>
      <c r="K374" s="70" t="s">
        <v>61</v>
      </c>
      <c r="L374" s="3"/>
    </row>
    <row r="375" spans="1:14" x14ac:dyDescent="0.25">
      <c r="A375" s="31" t="s">
        <v>382</v>
      </c>
      <c r="B375" s="14" t="s">
        <v>4</v>
      </c>
      <c r="C375" s="21">
        <f>SUM(D375:J375)</f>
        <v>2419.2600000000002</v>
      </c>
      <c r="D375" s="21">
        <f t="shared" ref="D375:J375" si="151">SUM(D378+D387)</f>
        <v>1301.9000000000001</v>
      </c>
      <c r="E375" s="21">
        <f t="shared" si="151"/>
        <v>789</v>
      </c>
      <c r="F375" s="21">
        <f t="shared" si="151"/>
        <v>0</v>
      </c>
      <c r="G375" s="21">
        <f t="shared" si="151"/>
        <v>328.36</v>
      </c>
      <c r="H375" s="21">
        <f t="shared" si="151"/>
        <v>0</v>
      </c>
      <c r="I375" s="21">
        <f t="shared" si="151"/>
        <v>0</v>
      </c>
      <c r="J375" s="21">
        <f t="shared" si="151"/>
        <v>0</v>
      </c>
      <c r="K375" s="71"/>
      <c r="L375" s="3"/>
    </row>
    <row r="376" spans="1:14" ht="12.75" customHeight="1" x14ac:dyDescent="0.25">
      <c r="A376" s="31" t="s">
        <v>342</v>
      </c>
      <c r="B376" s="67" t="s">
        <v>11</v>
      </c>
      <c r="C376" s="68"/>
      <c r="D376" s="68"/>
      <c r="E376" s="68"/>
      <c r="F376" s="68"/>
      <c r="G376" s="68"/>
      <c r="H376" s="68"/>
      <c r="I376" s="68"/>
      <c r="J376" s="68"/>
      <c r="K376" s="69"/>
      <c r="L376" s="3"/>
    </row>
    <row r="377" spans="1:14" ht="51" x14ac:dyDescent="0.25">
      <c r="A377" s="31" t="s">
        <v>383</v>
      </c>
      <c r="B377" s="8" t="s">
        <v>28</v>
      </c>
      <c r="C377" s="21">
        <f>SUM(C378)</f>
        <v>2419.2600000000002</v>
      </c>
      <c r="D377" s="62">
        <f t="shared" ref="D377:J377" si="152">SUM(D378)</f>
        <v>1301.9000000000001</v>
      </c>
      <c r="E377" s="62">
        <f t="shared" si="152"/>
        <v>789</v>
      </c>
      <c r="F377" s="62">
        <f t="shared" si="152"/>
        <v>0</v>
      </c>
      <c r="G377" s="62">
        <f t="shared" si="152"/>
        <v>328.36</v>
      </c>
      <c r="H377" s="62">
        <f t="shared" si="152"/>
        <v>0</v>
      </c>
      <c r="I377" s="62">
        <f t="shared" si="152"/>
        <v>0</v>
      </c>
      <c r="J377" s="62">
        <f t="shared" si="152"/>
        <v>0</v>
      </c>
      <c r="K377" s="65" t="s">
        <v>61</v>
      </c>
      <c r="L377" s="3"/>
    </row>
    <row r="378" spans="1:14" x14ac:dyDescent="0.25">
      <c r="A378" s="31" t="s">
        <v>384</v>
      </c>
      <c r="B378" s="54" t="s">
        <v>4</v>
      </c>
      <c r="C378" s="21">
        <f>SUM(D378:J378)</f>
        <v>2419.2600000000002</v>
      </c>
      <c r="D378" s="20">
        <f t="shared" ref="D378:J378" si="153">SUM(D381+D384)</f>
        <v>1301.9000000000001</v>
      </c>
      <c r="E378" s="20">
        <f t="shared" si="153"/>
        <v>789</v>
      </c>
      <c r="F378" s="20">
        <f t="shared" si="153"/>
        <v>0</v>
      </c>
      <c r="G378" s="20">
        <f t="shared" si="153"/>
        <v>328.36</v>
      </c>
      <c r="H378" s="20">
        <f t="shared" si="153"/>
        <v>0</v>
      </c>
      <c r="I378" s="20">
        <f t="shared" si="153"/>
        <v>0</v>
      </c>
      <c r="J378" s="20">
        <f t="shared" si="153"/>
        <v>0</v>
      </c>
      <c r="K378" s="66"/>
      <c r="L378" s="3"/>
    </row>
    <row r="379" spans="1:14" ht="15" customHeight="1" x14ac:dyDescent="0.25">
      <c r="A379" s="31" t="s">
        <v>343</v>
      </c>
      <c r="B379" s="67" t="s">
        <v>108</v>
      </c>
      <c r="C379" s="68"/>
      <c r="D379" s="68"/>
      <c r="E379" s="68"/>
      <c r="F379" s="68"/>
      <c r="G379" s="68"/>
      <c r="H379" s="68"/>
      <c r="I379" s="68"/>
      <c r="J379" s="68"/>
      <c r="K379" s="69"/>
      <c r="L379" s="3"/>
    </row>
    <row r="380" spans="1:14" x14ac:dyDescent="0.25">
      <c r="A380" s="31" t="s">
        <v>385</v>
      </c>
      <c r="B380" s="8" t="s">
        <v>17</v>
      </c>
      <c r="C380" s="64">
        <f>SUM(C381)</f>
        <v>2419.2600000000002</v>
      </c>
      <c r="D380" s="23">
        <f>SUM(D381)</f>
        <v>1301.9000000000001</v>
      </c>
      <c r="E380" s="23">
        <f t="shared" ref="E380:J380" si="154">SUM(E381)</f>
        <v>789</v>
      </c>
      <c r="F380" s="23">
        <f t="shared" si="154"/>
        <v>0</v>
      </c>
      <c r="G380" s="23">
        <f t="shared" si="154"/>
        <v>328.36</v>
      </c>
      <c r="H380" s="23">
        <f t="shared" si="154"/>
        <v>0</v>
      </c>
      <c r="I380" s="23">
        <f t="shared" si="154"/>
        <v>0</v>
      </c>
      <c r="J380" s="23">
        <f t="shared" si="154"/>
        <v>0</v>
      </c>
      <c r="K380" s="65" t="s">
        <v>591</v>
      </c>
      <c r="L380" s="3"/>
    </row>
    <row r="381" spans="1:14" x14ac:dyDescent="0.25">
      <c r="A381" s="31" t="s">
        <v>386</v>
      </c>
      <c r="B381" s="8" t="s">
        <v>4</v>
      </c>
      <c r="C381" s="23">
        <f>SUM(D381:J381)</f>
        <v>2419.2600000000002</v>
      </c>
      <c r="D381" s="23">
        <v>1301.9000000000001</v>
      </c>
      <c r="E381" s="23">
        <v>789</v>
      </c>
      <c r="F381" s="23">
        <v>0</v>
      </c>
      <c r="G381" s="23">
        <v>328.36</v>
      </c>
      <c r="H381" s="23">
        <v>0</v>
      </c>
      <c r="I381" s="23">
        <f>SUM(H381)</f>
        <v>0</v>
      </c>
      <c r="J381" s="23">
        <f>SUM(I381)</f>
        <v>0</v>
      </c>
      <c r="K381" s="66"/>
      <c r="L381" s="3"/>
    </row>
    <row r="382" spans="1:14" ht="15" customHeight="1" x14ac:dyDescent="0.25">
      <c r="A382" s="31" t="s">
        <v>344</v>
      </c>
      <c r="B382" s="67" t="s">
        <v>109</v>
      </c>
      <c r="C382" s="68"/>
      <c r="D382" s="68"/>
      <c r="E382" s="68"/>
      <c r="F382" s="68"/>
      <c r="G382" s="68"/>
      <c r="H382" s="68"/>
      <c r="I382" s="68"/>
      <c r="J382" s="68"/>
      <c r="K382" s="69"/>
      <c r="L382" s="3"/>
    </row>
    <row r="383" spans="1:14" x14ac:dyDescent="0.25">
      <c r="A383" s="31" t="s">
        <v>387</v>
      </c>
      <c r="B383" s="8" t="s">
        <v>17</v>
      </c>
      <c r="C383" s="22">
        <f>SUM(D383:J383)</f>
        <v>0</v>
      </c>
      <c r="D383" s="22">
        <f t="shared" ref="D383:J383" si="155">SUM(D384)</f>
        <v>0</v>
      </c>
      <c r="E383" s="22">
        <f t="shared" si="155"/>
        <v>0</v>
      </c>
      <c r="F383" s="22">
        <f t="shared" si="155"/>
        <v>0</v>
      </c>
      <c r="G383" s="22">
        <f t="shared" si="155"/>
        <v>0</v>
      </c>
      <c r="H383" s="22">
        <f t="shared" si="155"/>
        <v>0</v>
      </c>
      <c r="I383" s="22">
        <f t="shared" si="155"/>
        <v>0</v>
      </c>
      <c r="J383" s="22">
        <f t="shared" si="155"/>
        <v>0</v>
      </c>
      <c r="K383" s="65" t="s">
        <v>592</v>
      </c>
      <c r="L383" s="3"/>
    </row>
    <row r="384" spans="1:14" x14ac:dyDescent="0.25">
      <c r="A384" s="31" t="s">
        <v>388</v>
      </c>
      <c r="B384" s="8" t="s">
        <v>4</v>
      </c>
      <c r="C384" s="22">
        <f>SUM(D384:J384)</f>
        <v>0</v>
      </c>
      <c r="D384" s="22">
        <v>0</v>
      </c>
      <c r="E384" s="22">
        <v>0</v>
      </c>
      <c r="F384" s="22">
        <v>0</v>
      </c>
      <c r="G384" s="22">
        <v>0</v>
      </c>
      <c r="H384" s="22">
        <v>0</v>
      </c>
      <c r="I384" s="22">
        <f>SUM(H384)</f>
        <v>0</v>
      </c>
      <c r="J384" s="22">
        <f>SUM(I384)</f>
        <v>0</v>
      </c>
      <c r="K384" s="66"/>
      <c r="L384" s="3"/>
    </row>
    <row r="385" spans="1:13" ht="12.75" customHeight="1" x14ac:dyDescent="0.25">
      <c r="A385" s="31" t="s">
        <v>345</v>
      </c>
      <c r="B385" s="55" t="s">
        <v>12</v>
      </c>
      <c r="C385" s="56"/>
      <c r="D385" s="56"/>
      <c r="E385" s="56"/>
      <c r="F385" s="56"/>
      <c r="G385" s="56"/>
      <c r="H385" s="56"/>
      <c r="I385" s="56"/>
      <c r="J385" s="56"/>
      <c r="K385" s="57"/>
    </row>
    <row r="386" spans="1:13" x14ac:dyDescent="0.25">
      <c r="A386" s="31" t="s">
        <v>389</v>
      </c>
      <c r="B386" s="8" t="s">
        <v>9</v>
      </c>
      <c r="C386" s="20">
        <f>SUM(D386:J386)</f>
        <v>0</v>
      </c>
      <c r="D386" s="20">
        <f>SUM(D387)</f>
        <v>0</v>
      </c>
      <c r="E386" s="20">
        <f t="shared" ref="E386:J386" si="156">SUM(E387)</f>
        <v>0</v>
      </c>
      <c r="F386" s="20">
        <f t="shared" si="156"/>
        <v>0</v>
      </c>
      <c r="G386" s="20">
        <f t="shared" si="156"/>
        <v>0</v>
      </c>
      <c r="H386" s="20">
        <f t="shared" si="156"/>
        <v>0</v>
      </c>
      <c r="I386" s="20">
        <f t="shared" si="156"/>
        <v>0</v>
      </c>
      <c r="J386" s="20">
        <f t="shared" si="156"/>
        <v>0</v>
      </c>
      <c r="K386" s="65" t="s">
        <v>61</v>
      </c>
    </row>
    <row r="387" spans="1:13" x14ac:dyDescent="0.25">
      <c r="A387" s="31" t="s">
        <v>390</v>
      </c>
      <c r="B387" s="54" t="s">
        <v>4</v>
      </c>
      <c r="C387" s="20">
        <f>SUM(D387:J387)</f>
        <v>0</v>
      </c>
      <c r="D387" s="20">
        <v>0</v>
      </c>
      <c r="E387" s="20">
        <v>0</v>
      </c>
      <c r="F387" s="20">
        <v>0</v>
      </c>
      <c r="G387" s="20">
        <v>0</v>
      </c>
      <c r="H387" s="20">
        <f>SUM(H381+H384)</f>
        <v>0</v>
      </c>
      <c r="I387" s="20">
        <f>SUM(I381+I384)</f>
        <v>0</v>
      </c>
      <c r="J387" s="20">
        <f>SUM(J381+J384)</f>
        <v>0</v>
      </c>
      <c r="K387" s="66"/>
    </row>
    <row r="388" spans="1:13" ht="12.75" customHeight="1" x14ac:dyDescent="0.25">
      <c r="A388" s="31" t="s">
        <v>346</v>
      </c>
      <c r="B388" s="38" t="s">
        <v>20</v>
      </c>
      <c r="C388" s="39"/>
      <c r="D388" s="39"/>
      <c r="E388" s="39"/>
      <c r="F388" s="39"/>
      <c r="G388" s="39"/>
      <c r="H388" s="39"/>
      <c r="I388" s="39"/>
      <c r="J388" s="39"/>
      <c r="K388" s="40"/>
    </row>
    <row r="389" spans="1:13" x14ac:dyDescent="0.25">
      <c r="A389" s="31" t="s">
        <v>391</v>
      </c>
      <c r="B389" s="14" t="s">
        <v>9</v>
      </c>
      <c r="C389" s="21">
        <f>SUM(C390:C391)</f>
        <v>108281.01861000001</v>
      </c>
      <c r="D389" s="21">
        <f>SUM(D390:D391)</f>
        <v>9698.7999999999993</v>
      </c>
      <c r="E389" s="21">
        <f t="shared" ref="E389:J389" si="157">SUM(E390:E391)</f>
        <v>21462.5</v>
      </c>
      <c r="F389" s="21">
        <f t="shared" si="157"/>
        <v>19492.018609999999</v>
      </c>
      <c r="G389" s="21">
        <f t="shared" si="157"/>
        <v>14287.4</v>
      </c>
      <c r="H389" s="21">
        <f t="shared" si="157"/>
        <v>14373.699999999999</v>
      </c>
      <c r="I389" s="21">
        <f t="shared" si="157"/>
        <v>14493.8</v>
      </c>
      <c r="J389" s="21">
        <f t="shared" si="157"/>
        <v>14472.8</v>
      </c>
      <c r="K389" s="79" t="s">
        <v>61</v>
      </c>
      <c r="M389" s="4"/>
    </row>
    <row r="390" spans="1:13" x14ac:dyDescent="0.25">
      <c r="A390" s="31" t="s">
        <v>392</v>
      </c>
      <c r="B390" s="14" t="s">
        <v>50</v>
      </c>
      <c r="C390" s="21">
        <f>SUM(D390:J390)</f>
        <v>42</v>
      </c>
      <c r="D390" s="21">
        <f>SUM(D400)</f>
        <v>0</v>
      </c>
      <c r="E390" s="21">
        <f t="shared" ref="E390:J390" si="158">SUM(E400)</f>
        <v>0</v>
      </c>
      <c r="F390" s="21">
        <f t="shared" si="158"/>
        <v>0</v>
      </c>
      <c r="G390" s="21">
        <f t="shared" si="158"/>
        <v>0</v>
      </c>
      <c r="H390" s="21">
        <f t="shared" si="158"/>
        <v>21</v>
      </c>
      <c r="I390" s="21">
        <f t="shared" si="158"/>
        <v>21</v>
      </c>
      <c r="J390" s="21">
        <f t="shared" si="158"/>
        <v>0</v>
      </c>
      <c r="K390" s="83"/>
      <c r="M390" s="4"/>
    </row>
    <row r="391" spans="1:13" x14ac:dyDescent="0.25">
      <c r="A391" s="31" t="s">
        <v>483</v>
      </c>
      <c r="B391" s="58" t="s">
        <v>4</v>
      </c>
      <c r="C391" s="21">
        <f>SUM(D391:J391)</f>
        <v>108239.01861000001</v>
      </c>
      <c r="D391" s="21">
        <f>SUM(D394+D397)</f>
        <v>9698.7999999999993</v>
      </c>
      <c r="E391" s="21">
        <f t="shared" ref="E391:J391" si="159">SUM(E394+E397)</f>
        <v>21462.5</v>
      </c>
      <c r="F391" s="21">
        <f t="shared" si="159"/>
        <v>19492.018609999999</v>
      </c>
      <c r="G391" s="21">
        <f t="shared" si="159"/>
        <v>14287.4</v>
      </c>
      <c r="H391" s="21">
        <f t="shared" si="159"/>
        <v>14352.699999999999</v>
      </c>
      <c r="I391" s="21">
        <f t="shared" si="159"/>
        <v>14472.8</v>
      </c>
      <c r="J391" s="21">
        <f t="shared" si="159"/>
        <v>14472.8</v>
      </c>
      <c r="K391" s="80"/>
      <c r="M391" s="4"/>
    </row>
    <row r="392" spans="1:13" ht="28.5" customHeight="1" x14ac:dyDescent="0.25">
      <c r="A392" s="31" t="s">
        <v>484</v>
      </c>
      <c r="B392" s="67" t="s">
        <v>110</v>
      </c>
      <c r="C392" s="68"/>
      <c r="D392" s="68"/>
      <c r="E392" s="68"/>
      <c r="F392" s="68"/>
      <c r="G392" s="68"/>
      <c r="H392" s="68"/>
      <c r="I392" s="68"/>
      <c r="J392" s="68"/>
      <c r="K392" s="69"/>
    </row>
    <row r="393" spans="1:13" x14ac:dyDescent="0.25">
      <c r="A393" s="31" t="s">
        <v>393</v>
      </c>
      <c r="B393" s="8" t="s">
        <v>17</v>
      </c>
      <c r="C393" s="20">
        <f t="shared" ref="C393:J393" si="160">SUM(C394:C394)</f>
        <v>103475.71860999998</v>
      </c>
      <c r="D393" s="20">
        <f t="shared" si="160"/>
        <v>9048.7999999999993</v>
      </c>
      <c r="E393" s="20">
        <f t="shared" si="160"/>
        <v>20780</v>
      </c>
      <c r="F393" s="20">
        <f t="shared" si="160"/>
        <v>18975.418610000001</v>
      </c>
      <c r="G393" s="20">
        <f t="shared" si="160"/>
        <v>13630.4</v>
      </c>
      <c r="H393" s="20">
        <f t="shared" si="160"/>
        <v>13600.3</v>
      </c>
      <c r="I393" s="20">
        <f t="shared" si="160"/>
        <v>13720.4</v>
      </c>
      <c r="J393" s="20">
        <f t="shared" si="160"/>
        <v>13720.4</v>
      </c>
      <c r="K393" s="65" t="s">
        <v>597</v>
      </c>
    </row>
    <row r="394" spans="1:13" ht="26.25" customHeight="1" x14ac:dyDescent="0.25">
      <c r="A394" s="31" t="s">
        <v>394</v>
      </c>
      <c r="B394" s="8" t="s">
        <v>4</v>
      </c>
      <c r="C394" s="20">
        <f>SUM(D394:J394)</f>
        <v>103475.71860999998</v>
      </c>
      <c r="D394" s="20">
        <v>9048.7999999999993</v>
      </c>
      <c r="E394" s="20">
        <v>20780</v>
      </c>
      <c r="F394" s="20">
        <v>18975.418610000001</v>
      </c>
      <c r="G394" s="20">
        <v>13630.4</v>
      </c>
      <c r="H394" s="20">
        <v>13600.3</v>
      </c>
      <c r="I394" s="20">
        <v>13720.4</v>
      </c>
      <c r="J394" s="20">
        <f>SUM(I394)</f>
        <v>13720.4</v>
      </c>
      <c r="K394" s="66"/>
    </row>
    <row r="395" spans="1:13" ht="12" customHeight="1" x14ac:dyDescent="0.25">
      <c r="A395" s="31">
        <v>91</v>
      </c>
      <c r="B395" s="67" t="s">
        <v>111</v>
      </c>
      <c r="C395" s="68"/>
      <c r="D395" s="68"/>
      <c r="E395" s="68"/>
      <c r="F395" s="68"/>
      <c r="G395" s="68"/>
      <c r="H395" s="68"/>
      <c r="I395" s="68"/>
      <c r="J395" s="68"/>
      <c r="K395" s="69"/>
    </row>
    <row r="396" spans="1:13" x14ac:dyDescent="0.25">
      <c r="A396" s="31" t="s">
        <v>395</v>
      </c>
      <c r="B396" s="8" t="s">
        <v>17</v>
      </c>
      <c r="C396" s="20">
        <f>SUM(C397)</f>
        <v>4763.3</v>
      </c>
      <c r="D396" s="20">
        <f>SUM(D397)</f>
        <v>650</v>
      </c>
      <c r="E396" s="20">
        <f t="shared" ref="E396:J396" si="161">SUM(E397)</f>
        <v>682.5</v>
      </c>
      <c r="F396" s="20">
        <f t="shared" si="161"/>
        <v>516.6</v>
      </c>
      <c r="G396" s="20">
        <f t="shared" si="161"/>
        <v>657</v>
      </c>
      <c r="H396" s="20">
        <f t="shared" si="161"/>
        <v>752.4</v>
      </c>
      <c r="I396" s="20">
        <f t="shared" si="161"/>
        <v>752.4</v>
      </c>
      <c r="J396" s="20">
        <f t="shared" si="161"/>
        <v>752.4</v>
      </c>
      <c r="K396" s="65" t="s">
        <v>593</v>
      </c>
    </row>
    <row r="397" spans="1:13" x14ac:dyDescent="0.25">
      <c r="A397" s="31" t="s">
        <v>396</v>
      </c>
      <c r="B397" s="8" t="s">
        <v>4</v>
      </c>
      <c r="C397" s="20">
        <f>SUM(D397:J397)</f>
        <v>4763.3</v>
      </c>
      <c r="D397" s="20">
        <v>650</v>
      </c>
      <c r="E397" s="20">
        <v>682.5</v>
      </c>
      <c r="F397" s="20">
        <v>516.6</v>
      </c>
      <c r="G397" s="20">
        <v>657</v>
      </c>
      <c r="H397" s="20">
        <v>752.4</v>
      </c>
      <c r="I397" s="20">
        <f>SUM(H397)</f>
        <v>752.4</v>
      </c>
      <c r="J397" s="20">
        <f>SUM(I397)</f>
        <v>752.4</v>
      </c>
      <c r="K397" s="66"/>
    </row>
    <row r="398" spans="1:13" ht="28.5" customHeight="1" x14ac:dyDescent="0.25">
      <c r="A398" s="31" t="s">
        <v>485</v>
      </c>
      <c r="B398" s="67" t="s">
        <v>112</v>
      </c>
      <c r="C398" s="68"/>
      <c r="D398" s="68"/>
      <c r="E398" s="68"/>
      <c r="F398" s="68"/>
      <c r="G398" s="68"/>
      <c r="H398" s="68"/>
      <c r="I398" s="68"/>
      <c r="J398" s="68"/>
      <c r="K398" s="69"/>
    </row>
    <row r="399" spans="1:13" x14ac:dyDescent="0.25">
      <c r="A399" s="31" t="s">
        <v>486</v>
      </c>
      <c r="B399" s="8" t="s">
        <v>17</v>
      </c>
      <c r="C399" s="20">
        <f t="shared" ref="C399:J399" si="162">SUM(C400)</f>
        <v>42</v>
      </c>
      <c r="D399" s="20">
        <f t="shared" si="162"/>
        <v>0</v>
      </c>
      <c r="E399" s="20">
        <f t="shared" si="162"/>
        <v>0</v>
      </c>
      <c r="F399" s="20">
        <f t="shared" si="162"/>
        <v>0</v>
      </c>
      <c r="G399" s="20">
        <f t="shared" si="162"/>
        <v>0</v>
      </c>
      <c r="H399" s="20">
        <f t="shared" si="162"/>
        <v>21</v>
      </c>
      <c r="I399" s="20">
        <f t="shared" si="162"/>
        <v>21</v>
      </c>
      <c r="J399" s="20">
        <f t="shared" si="162"/>
        <v>0</v>
      </c>
      <c r="K399" s="65" t="s">
        <v>594</v>
      </c>
    </row>
    <row r="400" spans="1:13" x14ac:dyDescent="0.25">
      <c r="A400" s="31" t="s">
        <v>487</v>
      </c>
      <c r="B400" s="8" t="s">
        <v>50</v>
      </c>
      <c r="C400" s="20">
        <f>SUM(D400:J400)</f>
        <v>42</v>
      </c>
      <c r="D400" s="20">
        <v>0</v>
      </c>
      <c r="E400" s="20">
        <v>0</v>
      </c>
      <c r="F400" s="20">
        <v>0</v>
      </c>
      <c r="G400" s="20">
        <v>0</v>
      </c>
      <c r="H400" s="20">
        <v>21</v>
      </c>
      <c r="I400" s="20">
        <v>21</v>
      </c>
      <c r="J400" s="20">
        <v>0</v>
      </c>
      <c r="K400" s="66"/>
    </row>
    <row r="401" spans="1:11" ht="12.75" customHeight="1" x14ac:dyDescent="0.25">
      <c r="A401" s="31" t="s">
        <v>488</v>
      </c>
      <c r="B401" s="72" t="s">
        <v>397</v>
      </c>
      <c r="C401" s="73"/>
      <c r="D401" s="73"/>
      <c r="E401" s="73"/>
      <c r="F401" s="73"/>
      <c r="G401" s="73"/>
      <c r="H401" s="73"/>
      <c r="I401" s="73"/>
      <c r="J401" s="73"/>
      <c r="K401" s="74"/>
    </row>
    <row r="402" spans="1:11" x14ac:dyDescent="0.25">
      <c r="A402" s="31" t="s">
        <v>489</v>
      </c>
      <c r="B402" s="14" t="s">
        <v>398</v>
      </c>
      <c r="C402" s="81">
        <f>SUM(D402:J403)</f>
        <v>22789.462</v>
      </c>
      <c r="D402" s="81">
        <f t="shared" ref="D402:J402" si="163">SUM(D404+D407+D408)</f>
        <v>0</v>
      </c>
      <c r="E402" s="81">
        <f t="shared" si="163"/>
        <v>0</v>
      </c>
      <c r="F402" s="81">
        <f t="shared" si="163"/>
        <v>0</v>
      </c>
      <c r="G402" s="81">
        <f>SUM(G404+G407+G408)</f>
        <v>22789.462</v>
      </c>
      <c r="H402" s="81">
        <f t="shared" si="163"/>
        <v>0</v>
      </c>
      <c r="I402" s="81">
        <f t="shared" si="163"/>
        <v>0</v>
      </c>
      <c r="J402" s="81">
        <f t="shared" si="163"/>
        <v>0</v>
      </c>
      <c r="K402" s="79" t="s">
        <v>61</v>
      </c>
    </row>
    <row r="403" spans="1:11" x14ac:dyDescent="0.25">
      <c r="A403" s="31" t="s">
        <v>490</v>
      </c>
      <c r="B403" s="14" t="s">
        <v>9</v>
      </c>
      <c r="C403" s="82"/>
      <c r="D403" s="82"/>
      <c r="E403" s="82"/>
      <c r="F403" s="82"/>
      <c r="G403" s="82"/>
      <c r="H403" s="82"/>
      <c r="I403" s="82"/>
      <c r="J403" s="82"/>
      <c r="K403" s="83"/>
    </row>
    <row r="404" spans="1:11" x14ac:dyDescent="0.25">
      <c r="A404" s="31" t="s">
        <v>491</v>
      </c>
      <c r="B404" s="32" t="s">
        <v>611</v>
      </c>
      <c r="C404" s="21">
        <f>SUM(D404:J404)</f>
        <v>6973.561999999999</v>
      </c>
      <c r="D404" s="21">
        <f t="shared" ref="D404:J404" si="164">SUM(D411+D426)</f>
        <v>0</v>
      </c>
      <c r="E404" s="21">
        <f t="shared" si="164"/>
        <v>0</v>
      </c>
      <c r="F404" s="21">
        <f t="shared" si="164"/>
        <v>0</v>
      </c>
      <c r="G404" s="21">
        <f>SUM(G405:G406)</f>
        <v>6973.561999999999</v>
      </c>
      <c r="H404" s="21">
        <f t="shared" si="164"/>
        <v>0</v>
      </c>
      <c r="I404" s="21">
        <f t="shared" si="164"/>
        <v>0</v>
      </c>
      <c r="J404" s="21">
        <f t="shared" si="164"/>
        <v>0</v>
      </c>
      <c r="K404" s="83"/>
    </row>
    <row r="405" spans="1:11" x14ac:dyDescent="0.25">
      <c r="A405" s="31"/>
      <c r="B405" s="32" t="s">
        <v>612</v>
      </c>
      <c r="C405" s="21"/>
      <c r="D405" s="21"/>
      <c r="E405" s="21"/>
      <c r="F405" s="21"/>
      <c r="G405" s="21">
        <f>SUM(G427)</f>
        <v>6778.2963999999993</v>
      </c>
      <c r="H405" s="21"/>
      <c r="I405" s="21"/>
      <c r="J405" s="21"/>
      <c r="K405" s="83"/>
    </row>
    <row r="406" spans="1:11" ht="25.5" x14ac:dyDescent="0.25">
      <c r="A406" s="31"/>
      <c r="B406" s="32" t="s">
        <v>548</v>
      </c>
      <c r="C406" s="21"/>
      <c r="D406" s="21"/>
      <c r="E406" s="21"/>
      <c r="F406" s="21"/>
      <c r="G406" s="21">
        <f>SUM(G428)</f>
        <v>195.26560000000001</v>
      </c>
      <c r="H406" s="21"/>
      <c r="I406" s="21"/>
      <c r="J406" s="21"/>
      <c r="K406" s="83"/>
    </row>
    <row r="407" spans="1:11" x14ac:dyDescent="0.25">
      <c r="A407" s="31" t="s">
        <v>492</v>
      </c>
      <c r="B407" s="14" t="s">
        <v>5</v>
      </c>
      <c r="C407" s="21">
        <f>SUM(D407:J407)</f>
        <v>15815.900000000001</v>
      </c>
      <c r="D407" s="21">
        <f>SUM(D412+D429)</f>
        <v>0</v>
      </c>
      <c r="E407" s="21">
        <f>SUM(E412+E429)</f>
        <v>0</v>
      </c>
      <c r="F407" s="21">
        <f>SUM(F412+F429)</f>
        <v>0</v>
      </c>
      <c r="G407" s="21">
        <f>SUM(G429)</f>
        <v>15815.900000000001</v>
      </c>
      <c r="H407" s="21">
        <f>SUM(H412+H429)</f>
        <v>0</v>
      </c>
      <c r="I407" s="21">
        <f>SUM(I412+I429)</f>
        <v>0</v>
      </c>
      <c r="J407" s="21">
        <f>SUM(J412+J429)</f>
        <v>0</v>
      </c>
      <c r="K407" s="83"/>
    </row>
    <row r="408" spans="1:11" x14ac:dyDescent="0.25">
      <c r="A408" s="31" t="s">
        <v>516</v>
      </c>
      <c r="B408" s="8" t="s">
        <v>514</v>
      </c>
      <c r="C408" s="21">
        <f>SUM(D408:J408)</f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83"/>
    </row>
    <row r="409" spans="1:11" x14ac:dyDescent="0.25">
      <c r="A409" s="31" t="s">
        <v>493</v>
      </c>
      <c r="B409" s="38" t="s">
        <v>10</v>
      </c>
      <c r="C409" s="39"/>
      <c r="D409" s="39"/>
      <c r="E409" s="39"/>
      <c r="F409" s="39"/>
      <c r="G409" s="39"/>
      <c r="H409" s="39"/>
      <c r="I409" s="39"/>
      <c r="J409" s="39"/>
      <c r="K409" s="40"/>
    </row>
    <row r="410" spans="1:11" ht="38.25" x14ac:dyDescent="0.25">
      <c r="A410" s="31" t="s">
        <v>494</v>
      </c>
      <c r="B410" s="14" t="s">
        <v>23</v>
      </c>
      <c r="C410" s="21">
        <f>SUM(D410:J410)</f>
        <v>0</v>
      </c>
      <c r="D410" s="21">
        <f>SUM(D411+D412)</f>
        <v>0</v>
      </c>
      <c r="E410" s="21">
        <f>SUM(E411+E412)</f>
        <v>0</v>
      </c>
      <c r="F410" s="21">
        <f>SUM(F411)</f>
        <v>0</v>
      </c>
      <c r="G410" s="21">
        <f>SUM(G411)</f>
        <v>0</v>
      </c>
      <c r="H410" s="21">
        <f>SUM(H411)</f>
        <v>0</v>
      </c>
      <c r="I410" s="21">
        <f>SUM(I411)</f>
        <v>0</v>
      </c>
      <c r="J410" s="21">
        <f>SUM(J411)</f>
        <v>0</v>
      </c>
      <c r="K410" s="79" t="s">
        <v>61</v>
      </c>
    </row>
    <row r="411" spans="1:11" x14ac:dyDescent="0.25">
      <c r="A411" s="31" t="s">
        <v>495</v>
      </c>
      <c r="B411" s="14" t="s">
        <v>4</v>
      </c>
      <c r="C411" s="21">
        <f>SUM(D411:J411)</f>
        <v>0</v>
      </c>
      <c r="D411" s="21">
        <f>SUM(D433)</f>
        <v>0</v>
      </c>
      <c r="E411" s="21">
        <f t="shared" ref="E411:J411" si="165">SUM(E433)</f>
        <v>0</v>
      </c>
      <c r="F411" s="21">
        <f>SUM(F433)</f>
        <v>0</v>
      </c>
      <c r="G411" s="21">
        <f>SUM(G416+G421)</f>
        <v>0</v>
      </c>
      <c r="H411" s="21">
        <f t="shared" si="165"/>
        <v>0</v>
      </c>
      <c r="I411" s="21">
        <f t="shared" si="165"/>
        <v>0</v>
      </c>
      <c r="J411" s="21">
        <f t="shared" si="165"/>
        <v>0</v>
      </c>
      <c r="K411" s="83"/>
    </row>
    <row r="412" spans="1:11" x14ac:dyDescent="0.25">
      <c r="A412" s="31" t="s">
        <v>496</v>
      </c>
      <c r="B412" s="14" t="s">
        <v>5</v>
      </c>
      <c r="C412" s="21">
        <f>SUM(D412:J412)</f>
        <v>0</v>
      </c>
      <c r="D412" s="21">
        <f>SUM(D422)</f>
        <v>0</v>
      </c>
      <c r="E412" s="21">
        <f t="shared" ref="E412:J412" si="166">SUM(E422)</f>
        <v>0</v>
      </c>
      <c r="F412" s="21">
        <f t="shared" si="166"/>
        <v>0</v>
      </c>
      <c r="G412" s="21">
        <f>SUM(G422)</f>
        <v>0</v>
      </c>
      <c r="H412" s="21">
        <f t="shared" si="166"/>
        <v>0</v>
      </c>
      <c r="I412" s="21">
        <f t="shared" si="166"/>
        <v>0</v>
      </c>
      <c r="J412" s="21">
        <f t="shared" si="166"/>
        <v>0</v>
      </c>
      <c r="K412" s="83"/>
    </row>
    <row r="413" spans="1:11" x14ac:dyDescent="0.25">
      <c r="A413" s="31" t="s">
        <v>517</v>
      </c>
      <c r="B413" s="8" t="s">
        <v>514</v>
      </c>
      <c r="C413" s="21">
        <f>SUM(D413:J413)</f>
        <v>0</v>
      </c>
      <c r="D413" s="21">
        <f>SUM(D423)</f>
        <v>0</v>
      </c>
      <c r="E413" s="21">
        <f t="shared" ref="E413:J413" si="167">SUM(E423)</f>
        <v>0</v>
      </c>
      <c r="F413" s="21">
        <f t="shared" si="167"/>
        <v>0</v>
      </c>
      <c r="G413" s="21">
        <f t="shared" si="167"/>
        <v>0</v>
      </c>
      <c r="H413" s="21">
        <f t="shared" si="167"/>
        <v>0</v>
      </c>
      <c r="I413" s="21">
        <f t="shared" si="167"/>
        <v>0</v>
      </c>
      <c r="J413" s="21">
        <f t="shared" si="167"/>
        <v>0</v>
      </c>
      <c r="K413" s="83"/>
    </row>
    <row r="414" spans="1:11" ht="12.75" customHeight="1" x14ac:dyDescent="0.25">
      <c r="A414" s="31" t="s">
        <v>497</v>
      </c>
      <c r="B414" s="67" t="s">
        <v>11</v>
      </c>
      <c r="C414" s="68"/>
      <c r="D414" s="68"/>
      <c r="E414" s="68"/>
      <c r="F414" s="68"/>
      <c r="G414" s="68"/>
      <c r="H414" s="68"/>
      <c r="I414" s="68"/>
      <c r="J414" s="68"/>
      <c r="K414" s="69"/>
    </row>
    <row r="415" spans="1:11" ht="51" x14ac:dyDescent="0.25">
      <c r="A415" s="31" t="s">
        <v>498</v>
      </c>
      <c r="B415" s="32" t="s">
        <v>21</v>
      </c>
      <c r="C415" s="41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65" t="s">
        <v>61</v>
      </c>
    </row>
    <row r="416" spans="1:11" x14ac:dyDescent="0.25">
      <c r="A416" s="31" t="s">
        <v>499</v>
      </c>
      <c r="B416" s="8" t="s">
        <v>4</v>
      </c>
      <c r="C416" s="22">
        <v>0</v>
      </c>
      <c r="D416" s="22">
        <v>0</v>
      </c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84"/>
    </row>
    <row r="417" spans="1:11" x14ac:dyDescent="0.25">
      <c r="A417" s="31" t="s">
        <v>500</v>
      </c>
      <c r="B417" s="14" t="s">
        <v>5</v>
      </c>
      <c r="C417" s="22">
        <v>0</v>
      </c>
      <c r="D417" s="22">
        <v>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84"/>
    </row>
    <row r="418" spans="1:11" x14ac:dyDescent="0.25">
      <c r="A418" s="31" t="s">
        <v>518</v>
      </c>
      <c r="B418" s="8" t="s">
        <v>514</v>
      </c>
      <c r="C418" s="22">
        <v>0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84"/>
    </row>
    <row r="419" spans="1:11" x14ac:dyDescent="0.25">
      <c r="A419" s="31" t="s">
        <v>501</v>
      </c>
      <c r="B419" s="67" t="s">
        <v>12</v>
      </c>
      <c r="C419" s="68"/>
      <c r="D419" s="68"/>
      <c r="E419" s="68"/>
      <c r="F419" s="68"/>
      <c r="G419" s="68"/>
      <c r="H419" s="68"/>
      <c r="I419" s="68"/>
      <c r="J419" s="68"/>
      <c r="K419" s="69"/>
    </row>
    <row r="420" spans="1:11" x14ac:dyDescent="0.25">
      <c r="A420" s="31" t="s">
        <v>502</v>
      </c>
      <c r="B420" s="63" t="s">
        <v>2</v>
      </c>
      <c r="C420" s="42">
        <f>SUM(D420:J420)</f>
        <v>0</v>
      </c>
      <c r="D420" s="42">
        <f>SUM(D421:D422)</f>
        <v>0</v>
      </c>
      <c r="E420" s="42">
        <f t="shared" ref="E420:J420" si="168">SUM(E421:E422)</f>
        <v>0</v>
      </c>
      <c r="F420" s="42">
        <f t="shared" si="168"/>
        <v>0</v>
      </c>
      <c r="G420" s="42">
        <f t="shared" si="168"/>
        <v>0</v>
      </c>
      <c r="H420" s="42">
        <f t="shared" si="168"/>
        <v>0</v>
      </c>
      <c r="I420" s="42">
        <f t="shared" si="168"/>
        <v>0</v>
      </c>
      <c r="J420" s="42">
        <f t="shared" si="168"/>
        <v>0</v>
      </c>
      <c r="K420" s="65" t="s">
        <v>61</v>
      </c>
    </row>
    <row r="421" spans="1:11" ht="14.25" customHeight="1" x14ac:dyDescent="0.25">
      <c r="A421" s="31" t="s">
        <v>503</v>
      </c>
      <c r="B421" s="8" t="s">
        <v>4</v>
      </c>
      <c r="C421" s="20">
        <f>SUM(D421:J421)</f>
        <v>0</v>
      </c>
      <c r="D421" s="20">
        <f>SUM(D433)</f>
        <v>0</v>
      </c>
      <c r="E421" s="20">
        <f t="shared" ref="E421:J421" si="169">SUM(E433)</f>
        <v>0</v>
      </c>
      <c r="F421" s="20">
        <f t="shared" si="169"/>
        <v>0</v>
      </c>
      <c r="G421" s="20">
        <v>0</v>
      </c>
      <c r="H421" s="20">
        <f t="shared" si="169"/>
        <v>0</v>
      </c>
      <c r="I421" s="20">
        <f t="shared" si="169"/>
        <v>0</v>
      </c>
      <c r="J421" s="20">
        <f t="shared" si="169"/>
        <v>0</v>
      </c>
      <c r="K421" s="84"/>
    </row>
    <row r="422" spans="1:11" x14ac:dyDescent="0.25">
      <c r="A422" s="31" t="s">
        <v>504</v>
      </c>
      <c r="B422" s="14" t="s">
        <v>5</v>
      </c>
      <c r="C422" s="20">
        <f>SUM(D422:J422)</f>
        <v>0</v>
      </c>
      <c r="D422" s="20">
        <f t="shared" ref="D422:F423" si="170">SUM(D436)</f>
        <v>0</v>
      </c>
      <c r="E422" s="20">
        <f t="shared" si="170"/>
        <v>0</v>
      </c>
      <c r="F422" s="20">
        <f t="shared" si="170"/>
        <v>0</v>
      </c>
      <c r="G422" s="20">
        <v>0</v>
      </c>
      <c r="H422" s="20">
        <f t="shared" ref="H422:J423" si="171">SUM(H436)</f>
        <v>0</v>
      </c>
      <c r="I422" s="20">
        <f t="shared" si="171"/>
        <v>0</v>
      </c>
      <c r="J422" s="20">
        <f t="shared" si="171"/>
        <v>0</v>
      </c>
      <c r="K422" s="84"/>
    </row>
    <row r="423" spans="1:11" x14ac:dyDescent="0.25">
      <c r="A423" s="31" t="s">
        <v>519</v>
      </c>
      <c r="B423" s="8" t="s">
        <v>514</v>
      </c>
      <c r="C423" s="20">
        <f>SUM(D423:J423)</f>
        <v>0</v>
      </c>
      <c r="D423" s="20">
        <f t="shared" si="170"/>
        <v>0</v>
      </c>
      <c r="E423" s="20">
        <f t="shared" si="170"/>
        <v>0</v>
      </c>
      <c r="F423" s="20">
        <f t="shared" si="170"/>
        <v>0</v>
      </c>
      <c r="G423" s="20">
        <v>0</v>
      </c>
      <c r="H423" s="20">
        <f t="shared" si="171"/>
        <v>0</v>
      </c>
      <c r="I423" s="20">
        <f t="shared" si="171"/>
        <v>0</v>
      </c>
      <c r="J423" s="20">
        <f t="shared" si="171"/>
        <v>0</v>
      </c>
      <c r="K423" s="84"/>
    </row>
    <row r="424" spans="1:11" x14ac:dyDescent="0.25">
      <c r="A424" s="31" t="s">
        <v>505</v>
      </c>
      <c r="B424" s="38" t="s">
        <v>20</v>
      </c>
      <c r="C424" s="20"/>
      <c r="D424" s="20"/>
      <c r="E424" s="20"/>
      <c r="F424" s="20"/>
      <c r="G424" s="20"/>
      <c r="H424" s="20"/>
      <c r="I424" s="20"/>
      <c r="J424" s="20"/>
      <c r="K424" s="35"/>
    </row>
    <row r="425" spans="1:11" x14ac:dyDescent="0.25">
      <c r="A425" s="31" t="s">
        <v>506</v>
      </c>
      <c r="B425" s="14" t="s">
        <v>9</v>
      </c>
      <c r="C425" s="20">
        <f t="shared" ref="C425:C430" si="172">SUM(D425:J425)</f>
        <v>22789.462</v>
      </c>
      <c r="D425" s="20">
        <f>SUM(D426:D430)</f>
        <v>0</v>
      </c>
      <c r="E425" s="20">
        <f>SUM(E426:E430)</f>
        <v>0</v>
      </c>
      <c r="F425" s="20">
        <f>SUM(F426:F430)</f>
        <v>0</v>
      </c>
      <c r="G425" s="20">
        <f>SUM(G430+G429+G426)</f>
        <v>22789.462</v>
      </c>
      <c r="H425" s="20">
        <f>SUM(H426:H430)</f>
        <v>0</v>
      </c>
      <c r="I425" s="20">
        <f>SUM(I426:I430)</f>
        <v>0</v>
      </c>
      <c r="J425" s="20">
        <f>SUM(J426:J430)</f>
        <v>0</v>
      </c>
      <c r="K425" s="65" t="s">
        <v>61</v>
      </c>
    </row>
    <row r="426" spans="1:11" x14ac:dyDescent="0.25">
      <c r="A426" s="31" t="s">
        <v>507</v>
      </c>
      <c r="B426" s="32" t="s">
        <v>611</v>
      </c>
      <c r="C426" s="20">
        <f t="shared" si="172"/>
        <v>6973.561999999999</v>
      </c>
      <c r="D426" s="20">
        <f>SUM(D433+D458)</f>
        <v>0</v>
      </c>
      <c r="E426" s="20">
        <f>SUM(E433+E458)</f>
        <v>0</v>
      </c>
      <c r="F426" s="20">
        <f>SUM(F433+F458)</f>
        <v>0</v>
      </c>
      <c r="G426" s="20">
        <f>SUM(G427:G428)</f>
        <v>6973.561999999999</v>
      </c>
      <c r="H426" s="20">
        <f>SUM(H433+H458)</f>
        <v>0</v>
      </c>
      <c r="I426" s="20">
        <f>SUM(I433+I458)</f>
        <v>0</v>
      </c>
      <c r="J426" s="20">
        <f>SUM(J433+J458)</f>
        <v>0</v>
      </c>
      <c r="K426" s="84"/>
    </row>
    <row r="427" spans="1:11" x14ac:dyDescent="0.25">
      <c r="A427" s="31"/>
      <c r="B427" s="32" t="s">
        <v>612</v>
      </c>
      <c r="C427" s="20"/>
      <c r="D427" s="20"/>
      <c r="E427" s="20"/>
      <c r="F427" s="20"/>
      <c r="G427" s="20">
        <f>SUM(G434+G458)</f>
        <v>6778.2963999999993</v>
      </c>
      <c r="H427" s="20"/>
      <c r="I427" s="20"/>
      <c r="J427" s="20"/>
      <c r="K427" s="84"/>
    </row>
    <row r="428" spans="1:11" ht="25.5" x14ac:dyDescent="0.25">
      <c r="A428" s="31"/>
      <c r="B428" s="32" t="s">
        <v>548</v>
      </c>
      <c r="C428" s="20"/>
      <c r="D428" s="20"/>
      <c r="E428" s="20"/>
      <c r="F428" s="20"/>
      <c r="G428" s="20">
        <f>SUM(G435)</f>
        <v>195.26560000000001</v>
      </c>
      <c r="H428" s="20"/>
      <c r="I428" s="20"/>
      <c r="J428" s="20"/>
      <c r="K428" s="84"/>
    </row>
    <row r="429" spans="1:11" x14ac:dyDescent="0.25">
      <c r="A429" s="31" t="s">
        <v>508</v>
      </c>
      <c r="B429" s="14" t="s">
        <v>5</v>
      </c>
      <c r="C429" s="20">
        <f t="shared" si="172"/>
        <v>15815.900000000001</v>
      </c>
      <c r="D429" s="20">
        <f t="shared" ref="D429:J430" si="173">SUM(D436+D459)</f>
        <v>0</v>
      </c>
      <c r="E429" s="20">
        <f t="shared" si="173"/>
        <v>0</v>
      </c>
      <c r="F429" s="20">
        <f t="shared" si="173"/>
        <v>0</v>
      </c>
      <c r="G429" s="20">
        <f t="shared" si="173"/>
        <v>15815.900000000001</v>
      </c>
      <c r="H429" s="20">
        <f t="shared" si="173"/>
        <v>0</v>
      </c>
      <c r="I429" s="20">
        <f t="shared" si="173"/>
        <v>0</v>
      </c>
      <c r="J429" s="20">
        <f t="shared" si="173"/>
        <v>0</v>
      </c>
      <c r="K429" s="84"/>
    </row>
    <row r="430" spans="1:11" x14ac:dyDescent="0.25">
      <c r="A430" s="31" t="s">
        <v>515</v>
      </c>
      <c r="B430" s="8" t="s">
        <v>613</v>
      </c>
      <c r="C430" s="20">
        <f t="shared" si="172"/>
        <v>0</v>
      </c>
      <c r="D430" s="20">
        <f t="shared" si="173"/>
        <v>0</v>
      </c>
      <c r="E430" s="20">
        <f t="shared" si="173"/>
        <v>0</v>
      </c>
      <c r="F430" s="20">
        <f t="shared" si="173"/>
        <v>0</v>
      </c>
      <c r="G430" s="20">
        <f t="shared" si="173"/>
        <v>0</v>
      </c>
      <c r="H430" s="20">
        <f t="shared" si="173"/>
        <v>0</v>
      </c>
      <c r="I430" s="20">
        <f t="shared" si="173"/>
        <v>0</v>
      </c>
      <c r="J430" s="20">
        <f t="shared" si="173"/>
        <v>0</v>
      </c>
      <c r="K430" s="84"/>
    </row>
    <row r="431" spans="1:11" ht="15.75" customHeight="1" x14ac:dyDescent="0.25">
      <c r="A431" s="31" t="s">
        <v>509</v>
      </c>
      <c r="B431" s="67" t="s">
        <v>513</v>
      </c>
      <c r="C431" s="68"/>
      <c r="D431" s="68"/>
      <c r="E431" s="68"/>
      <c r="F431" s="68"/>
      <c r="G431" s="68"/>
      <c r="H431" s="68"/>
      <c r="I431" s="68"/>
      <c r="J431" s="68"/>
      <c r="K431" s="69"/>
    </row>
    <row r="432" spans="1:11" x14ac:dyDescent="0.25">
      <c r="A432" s="31" t="s">
        <v>510</v>
      </c>
      <c r="B432" s="8" t="s">
        <v>17</v>
      </c>
      <c r="C432" s="20">
        <f t="shared" ref="C432:C455" si="174">SUM(D432:J432)</f>
        <v>19526.550999999999</v>
      </c>
      <c r="D432" s="20">
        <f t="shared" ref="D432:J432" si="175">SUM(D437+D436+D433)</f>
        <v>0</v>
      </c>
      <c r="E432" s="20">
        <f t="shared" si="175"/>
        <v>0</v>
      </c>
      <c r="F432" s="20">
        <f t="shared" si="175"/>
        <v>0</v>
      </c>
      <c r="G432" s="20">
        <f>SUM(G437+G436+G433)</f>
        <v>19526.550999999999</v>
      </c>
      <c r="H432" s="20">
        <f t="shared" si="175"/>
        <v>0</v>
      </c>
      <c r="I432" s="20">
        <f t="shared" si="175"/>
        <v>0</v>
      </c>
      <c r="J432" s="20">
        <f t="shared" si="175"/>
        <v>0</v>
      </c>
      <c r="K432" s="65" t="s">
        <v>595</v>
      </c>
    </row>
    <row r="433" spans="1:11" x14ac:dyDescent="0.25">
      <c r="A433" s="31" t="s">
        <v>511</v>
      </c>
      <c r="B433" s="32" t="s">
        <v>611</v>
      </c>
      <c r="C433" s="26">
        <f t="shared" si="174"/>
        <v>5994.6879999999992</v>
      </c>
      <c r="D433" s="20">
        <f>SUM(D439+D445+D451)</f>
        <v>0</v>
      </c>
      <c r="E433" s="20">
        <f>SUM(E439+E445+E451)</f>
        <v>0</v>
      </c>
      <c r="F433" s="20">
        <f>SUM(F439+F445+F451)</f>
        <v>0</v>
      </c>
      <c r="G433" s="20">
        <f>SUM(G434:G435)</f>
        <v>5994.6879999999992</v>
      </c>
      <c r="H433" s="20">
        <f>SUM(H439+H445+H451)</f>
        <v>0</v>
      </c>
      <c r="I433" s="20">
        <f>SUM(I439+I445+I451)</f>
        <v>0</v>
      </c>
      <c r="J433" s="20">
        <f>SUM(J439+J445+J451)</f>
        <v>0</v>
      </c>
      <c r="K433" s="84"/>
    </row>
    <row r="434" spans="1:11" x14ac:dyDescent="0.25">
      <c r="A434" s="31"/>
      <c r="B434" s="32" t="s">
        <v>612</v>
      </c>
      <c r="C434" s="26"/>
      <c r="D434" s="20"/>
      <c r="E434" s="20"/>
      <c r="F434" s="20"/>
      <c r="G434" s="20">
        <f>SUM(G440+G446+G452)</f>
        <v>5799.4223999999995</v>
      </c>
      <c r="H434" s="20"/>
      <c r="I434" s="20"/>
      <c r="J434" s="20"/>
      <c r="K434" s="84"/>
    </row>
    <row r="435" spans="1:11" ht="25.5" x14ac:dyDescent="0.25">
      <c r="A435" s="31"/>
      <c r="B435" s="32" t="s">
        <v>548</v>
      </c>
      <c r="C435" s="26"/>
      <c r="D435" s="20"/>
      <c r="E435" s="20"/>
      <c r="F435" s="20"/>
      <c r="G435" s="20">
        <f>SUM(G441+G447+G453)</f>
        <v>195.26560000000001</v>
      </c>
      <c r="H435" s="20"/>
      <c r="I435" s="20"/>
      <c r="J435" s="20"/>
      <c r="K435" s="84"/>
    </row>
    <row r="436" spans="1:11" x14ac:dyDescent="0.25">
      <c r="A436" s="31" t="s">
        <v>512</v>
      </c>
      <c r="B436" s="8" t="s">
        <v>5</v>
      </c>
      <c r="C436" s="26">
        <f t="shared" si="174"/>
        <v>13531.863000000001</v>
      </c>
      <c r="D436" s="20">
        <f>SUM(D442+D448+D454)</f>
        <v>0</v>
      </c>
      <c r="E436" s="20">
        <f>SUM(E442+E448+E454)</f>
        <v>0</v>
      </c>
      <c r="F436" s="20">
        <f>SUM(F442+F448+F454)</f>
        <v>0</v>
      </c>
      <c r="G436" s="20">
        <f>SUM(G442+G448+G454)</f>
        <v>13531.863000000001</v>
      </c>
      <c r="H436" s="20">
        <f>SUM(H442+H448+H454)</f>
        <v>0</v>
      </c>
      <c r="I436" s="20">
        <f>SUM(I442+I448+I454)</f>
        <v>0</v>
      </c>
      <c r="J436" s="20">
        <f>SUM(J442+J448+J454)</f>
        <v>0</v>
      </c>
      <c r="K436" s="84"/>
    </row>
    <row r="437" spans="1:11" ht="22.5" customHeight="1" x14ac:dyDescent="0.25">
      <c r="A437" s="31" t="s">
        <v>520</v>
      </c>
      <c r="B437" s="8" t="s">
        <v>514</v>
      </c>
      <c r="C437" s="26">
        <f t="shared" si="174"/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84"/>
    </row>
    <row r="438" spans="1:11" ht="25.5" x14ac:dyDescent="0.25">
      <c r="A438" s="31" t="s">
        <v>524</v>
      </c>
      <c r="B438" s="8" t="s">
        <v>521</v>
      </c>
      <c r="C438" s="20">
        <f t="shared" si="174"/>
        <v>6659.4760000000006</v>
      </c>
      <c r="D438" s="20">
        <f t="shared" ref="D438:J438" si="176">SUM(D439+D442+D443)</f>
        <v>0</v>
      </c>
      <c r="E438" s="20">
        <f t="shared" si="176"/>
        <v>0</v>
      </c>
      <c r="F438" s="20">
        <f t="shared" si="176"/>
        <v>0</v>
      </c>
      <c r="G438" s="20">
        <f t="shared" si="176"/>
        <v>6659.4760000000006</v>
      </c>
      <c r="H438" s="20">
        <f t="shared" si="176"/>
        <v>0</v>
      </c>
      <c r="I438" s="20">
        <f t="shared" si="176"/>
        <v>0</v>
      </c>
      <c r="J438" s="20">
        <f t="shared" si="176"/>
        <v>0</v>
      </c>
      <c r="K438" s="65" t="s">
        <v>595</v>
      </c>
    </row>
    <row r="439" spans="1:11" x14ac:dyDescent="0.25">
      <c r="A439" s="31" t="s">
        <v>525</v>
      </c>
      <c r="B439" s="32" t="s">
        <v>611</v>
      </c>
      <c r="C439" s="20">
        <f t="shared" si="174"/>
        <v>2044.4592</v>
      </c>
      <c r="D439" s="20">
        <v>0</v>
      </c>
      <c r="E439" s="20">
        <v>0</v>
      </c>
      <c r="F439" s="20">
        <v>0</v>
      </c>
      <c r="G439" s="20">
        <f>SUM(G440:G441)</f>
        <v>2044.4592</v>
      </c>
      <c r="H439" s="20">
        <v>0</v>
      </c>
      <c r="I439" s="20">
        <v>0</v>
      </c>
      <c r="J439" s="20">
        <v>0</v>
      </c>
      <c r="K439" s="84"/>
    </row>
    <row r="440" spans="1:11" x14ac:dyDescent="0.25">
      <c r="A440" s="31"/>
      <c r="B440" s="32" t="s">
        <v>612</v>
      </c>
      <c r="C440" s="20"/>
      <c r="D440" s="20"/>
      <c r="E440" s="20"/>
      <c r="F440" s="20"/>
      <c r="G440" s="20">
        <v>1977.8643999999999</v>
      </c>
      <c r="H440" s="20"/>
      <c r="I440" s="20"/>
      <c r="J440" s="20"/>
      <c r="K440" s="84"/>
    </row>
    <row r="441" spans="1:11" ht="25.5" x14ac:dyDescent="0.25">
      <c r="A441" s="31"/>
      <c r="B441" s="32" t="s">
        <v>548</v>
      </c>
      <c r="C441" s="20"/>
      <c r="D441" s="20"/>
      <c r="E441" s="20"/>
      <c r="F441" s="20"/>
      <c r="G441" s="20">
        <v>66.594800000000006</v>
      </c>
      <c r="H441" s="20"/>
      <c r="I441" s="20"/>
      <c r="J441" s="20"/>
      <c r="K441" s="84"/>
    </row>
    <row r="442" spans="1:11" x14ac:dyDescent="0.25">
      <c r="A442" s="31" t="s">
        <v>526</v>
      </c>
      <c r="B442" s="8" t="s">
        <v>5</v>
      </c>
      <c r="C442" s="20">
        <f t="shared" si="174"/>
        <v>4615.0168000000003</v>
      </c>
      <c r="D442" s="20">
        <v>0</v>
      </c>
      <c r="E442" s="20">
        <v>0</v>
      </c>
      <c r="F442" s="20">
        <v>0</v>
      </c>
      <c r="G442" s="20">
        <v>4615.0168000000003</v>
      </c>
      <c r="H442" s="20">
        <v>0</v>
      </c>
      <c r="I442" s="20">
        <v>0</v>
      </c>
      <c r="J442" s="20">
        <v>0</v>
      </c>
      <c r="K442" s="84"/>
    </row>
    <row r="443" spans="1:11" x14ac:dyDescent="0.25">
      <c r="A443" s="31" t="s">
        <v>527</v>
      </c>
      <c r="B443" s="8" t="s">
        <v>613</v>
      </c>
      <c r="C443" s="20">
        <f t="shared" si="174"/>
        <v>0</v>
      </c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84"/>
    </row>
    <row r="444" spans="1:11" ht="25.5" x14ac:dyDescent="0.25">
      <c r="A444" s="31" t="s">
        <v>528</v>
      </c>
      <c r="B444" s="8" t="s">
        <v>522</v>
      </c>
      <c r="C444" s="20">
        <f t="shared" si="174"/>
        <v>4269.9870000000001</v>
      </c>
      <c r="D444" s="20">
        <f t="shared" ref="D444:J444" si="177">SUM(D445+D448+D449)</f>
        <v>0</v>
      </c>
      <c r="E444" s="20">
        <f t="shared" si="177"/>
        <v>0</v>
      </c>
      <c r="F444" s="20">
        <f t="shared" si="177"/>
        <v>0</v>
      </c>
      <c r="G444" s="20">
        <f t="shared" si="177"/>
        <v>4269.9870000000001</v>
      </c>
      <c r="H444" s="20">
        <f t="shared" si="177"/>
        <v>0</v>
      </c>
      <c r="I444" s="20">
        <f t="shared" si="177"/>
        <v>0</v>
      </c>
      <c r="J444" s="20">
        <f t="shared" si="177"/>
        <v>0</v>
      </c>
      <c r="K444" s="65" t="s">
        <v>595</v>
      </c>
    </row>
    <row r="445" spans="1:11" x14ac:dyDescent="0.25">
      <c r="A445" s="31" t="s">
        <v>529</v>
      </c>
      <c r="B445" s="32" t="s">
        <v>611</v>
      </c>
      <c r="C445" s="20">
        <f t="shared" si="174"/>
        <v>1310.886</v>
      </c>
      <c r="D445" s="20">
        <v>0</v>
      </c>
      <c r="E445" s="20">
        <v>0</v>
      </c>
      <c r="F445" s="20">
        <v>0</v>
      </c>
      <c r="G445" s="20">
        <f>SUM(G446:G447)</f>
        <v>1310.886</v>
      </c>
      <c r="H445" s="20">
        <v>0</v>
      </c>
      <c r="I445" s="20">
        <v>0</v>
      </c>
      <c r="J445" s="20">
        <v>0</v>
      </c>
      <c r="K445" s="84"/>
    </row>
    <row r="446" spans="1:11" x14ac:dyDescent="0.25">
      <c r="A446" s="31"/>
      <c r="B446" s="32" t="s">
        <v>612</v>
      </c>
      <c r="C446" s="20"/>
      <c r="D446" s="20"/>
      <c r="E446" s="20"/>
      <c r="F446" s="20"/>
      <c r="G446" s="20">
        <v>1268.1860999999999</v>
      </c>
      <c r="H446" s="20"/>
      <c r="I446" s="20"/>
      <c r="J446" s="20"/>
      <c r="K446" s="84"/>
    </row>
    <row r="447" spans="1:11" ht="25.5" x14ac:dyDescent="0.25">
      <c r="A447" s="31"/>
      <c r="B447" s="32" t="s">
        <v>548</v>
      </c>
      <c r="C447" s="20"/>
      <c r="D447" s="20"/>
      <c r="E447" s="20"/>
      <c r="F447" s="20"/>
      <c r="G447" s="20">
        <v>42.6999</v>
      </c>
      <c r="H447" s="20"/>
      <c r="I447" s="20"/>
      <c r="J447" s="20"/>
      <c r="K447" s="84"/>
    </row>
    <row r="448" spans="1:11" x14ac:dyDescent="0.25">
      <c r="A448" s="31" t="s">
        <v>530</v>
      </c>
      <c r="B448" s="8" t="s">
        <v>5</v>
      </c>
      <c r="C448" s="20">
        <f t="shared" si="174"/>
        <v>2959.1010000000001</v>
      </c>
      <c r="D448" s="20">
        <v>0</v>
      </c>
      <c r="E448" s="20">
        <v>0</v>
      </c>
      <c r="F448" s="20">
        <v>0</v>
      </c>
      <c r="G448" s="20">
        <v>2959.1010000000001</v>
      </c>
      <c r="H448" s="20">
        <v>0</v>
      </c>
      <c r="I448" s="20">
        <v>0</v>
      </c>
      <c r="J448" s="20">
        <v>0</v>
      </c>
      <c r="K448" s="84"/>
    </row>
    <row r="449" spans="1:11" x14ac:dyDescent="0.25">
      <c r="A449" s="31" t="s">
        <v>531</v>
      </c>
      <c r="B449" s="8" t="s">
        <v>613</v>
      </c>
      <c r="C449" s="20">
        <f t="shared" si="174"/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84"/>
    </row>
    <row r="450" spans="1:11" ht="57" customHeight="1" x14ac:dyDescent="0.25">
      <c r="A450" s="31" t="s">
        <v>532</v>
      </c>
      <c r="B450" s="8" t="s">
        <v>523</v>
      </c>
      <c r="C450" s="20">
        <f t="shared" si="174"/>
        <v>8597.0879999999997</v>
      </c>
      <c r="D450" s="20">
        <f t="shared" ref="D450:J450" si="178">SUM(D451+D454+D455)</f>
        <v>0</v>
      </c>
      <c r="E450" s="20">
        <f t="shared" si="178"/>
        <v>0</v>
      </c>
      <c r="F450" s="20">
        <f t="shared" si="178"/>
        <v>0</v>
      </c>
      <c r="G450" s="20">
        <f>SUM(G451+G454+G455)</f>
        <v>8597.0879999999997</v>
      </c>
      <c r="H450" s="20">
        <f t="shared" si="178"/>
        <v>0</v>
      </c>
      <c r="I450" s="20">
        <f t="shared" si="178"/>
        <v>0</v>
      </c>
      <c r="J450" s="20">
        <f t="shared" si="178"/>
        <v>0</v>
      </c>
      <c r="K450" s="65" t="s">
        <v>595</v>
      </c>
    </row>
    <row r="451" spans="1:11" x14ac:dyDescent="0.25">
      <c r="A451" s="31" t="s">
        <v>533</v>
      </c>
      <c r="B451" s="32" t="s">
        <v>611</v>
      </c>
      <c r="C451" s="20">
        <f t="shared" si="174"/>
        <v>2639.3427999999999</v>
      </c>
      <c r="D451" s="20">
        <v>0</v>
      </c>
      <c r="E451" s="20">
        <v>0</v>
      </c>
      <c r="F451" s="20">
        <v>0</v>
      </c>
      <c r="G451" s="20">
        <f>SUM(G452:G453)</f>
        <v>2639.3427999999999</v>
      </c>
      <c r="H451" s="20">
        <v>0</v>
      </c>
      <c r="I451" s="20">
        <v>0</v>
      </c>
      <c r="J451" s="20">
        <v>0</v>
      </c>
      <c r="K451" s="84"/>
    </row>
    <row r="452" spans="1:11" x14ac:dyDescent="0.25">
      <c r="A452" s="31"/>
      <c r="B452" s="32" t="s">
        <v>612</v>
      </c>
      <c r="C452" s="20"/>
      <c r="D452" s="20"/>
      <c r="E452" s="20"/>
      <c r="F452" s="20"/>
      <c r="G452" s="20">
        <v>2553.3719000000001</v>
      </c>
      <c r="H452" s="20"/>
      <c r="I452" s="20"/>
      <c r="J452" s="20"/>
      <c r="K452" s="84"/>
    </row>
    <row r="453" spans="1:11" ht="22.5" customHeight="1" x14ac:dyDescent="0.25">
      <c r="A453" s="31"/>
      <c r="B453" s="32" t="s">
        <v>548</v>
      </c>
      <c r="C453" s="20"/>
      <c r="D453" s="20"/>
      <c r="E453" s="20"/>
      <c r="F453" s="20"/>
      <c r="G453" s="20">
        <v>85.9709</v>
      </c>
      <c r="H453" s="20"/>
      <c r="I453" s="20"/>
      <c r="J453" s="20"/>
      <c r="K453" s="84"/>
    </row>
    <row r="454" spans="1:11" x14ac:dyDescent="0.25">
      <c r="A454" s="31" t="s">
        <v>534</v>
      </c>
      <c r="B454" s="8" t="s">
        <v>5</v>
      </c>
      <c r="C454" s="20">
        <f t="shared" si="174"/>
        <v>5957.7452000000003</v>
      </c>
      <c r="D454" s="20">
        <v>0</v>
      </c>
      <c r="E454" s="20">
        <v>0</v>
      </c>
      <c r="F454" s="20">
        <v>0</v>
      </c>
      <c r="G454" s="20">
        <v>5957.7452000000003</v>
      </c>
      <c r="H454" s="20">
        <v>0</v>
      </c>
      <c r="I454" s="20">
        <v>0</v>
      </c>
      <c r="J454" s="20">
        <v>0</v>
      </c>
      <c r="K454" s="84"/>
    </row>
    <row r="455" spans="1:11" x14ac:dyDescent="0.25">
      <c r="A455" s="31" t="s">
        <v>535</v>
      </c>
      <c r="B455" s="8" t="s">
        <v>613</v>
      </c>
      <c r="C455" s="20">
        <f t="shared" si="174"/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84"/>
    </row>
    <row r="456" spans="1:11" x14ac:dyDescent="0.25">
      <c r="A456" s="31" t="s">
        <v>536</v>
      </c>
      <c r="B456" s="67" t="s">
        <v>546</v>
      </c>
      <c r="C456" s="68"/>
      <c r="D456" s="68"/>
      <c r="E456" s="68"/>
      <c r="F456" s="68"/>
      <c r="G456" s="68"/>
      <c r="H456" s="68"/>
      <c r="I456" s="68"/>
      <c r="J456" s="68"/>
      <c r="K456" s="69"/>
    </row>
    <row r="457" spans="1:11" x14ac:dyDescent="0.25">
      <c r="A457" s="31" t="s">
        <v>537</v>
      </c>
      <c r="B457" s="8" t="s">
        <v>17</v>
      </c>
      <c r="C457" s="22">
        <f t="shared" ref="C457:C464" si="179">SUM(D457:J457)</f>
        <v>3262.9110000000001</v>
      </c>
      <c r="D457" s="22">
        <f>SUM(D458:D459)</f>
        <v>0</v>
      </c>
      <c r="E457" s="22">
        <f t="shared" ref="E457:J457" si="180">SUM(E458:E459)</f>
        <v>0</v>
      </c>
      <c r="F457" s="22">
        <f t="shared" si="180"/>
        <v>0</v>
      </c>
      <c r="G457" s="22">
        <f>SUM(G458:G460)</f>
        <v>3262.9110000000001</v>
      </c>
      <c r="H457" s="22">
        <f t="shared" si="180"/>
        <v>0</v>
      </c>
      <c r="I457" s="22">
        <f t="shared" si="180"/>
        <v>0</v>
      </c>
      <c r="J457" s="22">
        <f t="shared" si="180"/>
        <v>0</v>
      </c>
      <c r="K457" s="85" t="s">
        <v>596</v>
      </c>
    </row>
    <row r="458" spans="1:11" x14ac:dyDescent="0.25">
      <c r="A458" s="31" t="s">
        <v>538</v>
      </c>
      <c r="B458" s="8" t="s">
        <v>4</v>
      </c>
      <c r="C458" s="22">
        <f t="shared" si="179"/>
        <v>978.87400000000002</v>
      </c>
      <c r="D458" s="22">
        <v>0</v>
      </c>
      <c r="E458" s="22">
        <v>0</v>
      </c>
      <c r="F458" s="22">
        <v>0</v>
      </c>
      <c r="G458" s="22">
        <f>SUM(G462)</f>
        <v>978.87400000000002</v>
      </c>
      <c r="H458" s="22">
        <v>0</v>
      </c>
      <c r="I458" s="22">
        <v>0</v>
      </c>
      <c r="J458" s="22">
        <v>0</v>
      </c>
      <c r="K458" s="85"/>
    </row>
    <row r="459" spans="1:11" x14ac:dyDescent="0.25">
      <c r="A459" s="31" t="s">
        <v>539</v>
      </c>
      <c r="B459" s="8" t="s">
        <v>5</v>
      </c>
      <c r="C459" s="22">
        <f t="shared" si="179"/>
        <v>2284.0369999999998</v>
      </c>
      <c r="D459" s="22">
        <v>0</v>
      </c>
      <c r="E459" s="22">
        <v>0</v>
      </c>
      <c r="F459" s="22">
        <v>0</v>
      </c>
      <c r="G459" s="22">
        <f>SUM(G463)</f>
        <v>2284.0369999999998</v>
      </c>
      <c r="H459" s="22">
        <v>0</v>
      </c>
      <c r="I459" s="22">
        <v>0</v>
      </c>
      <c r="J459" s="22">
        <v>0</v>
      </c>
      <c r="K459" s="85"/>
    </row>
    <row r="460" spans="1:11" x14ac:dyDescent="0.25">
      <c r="A460" s="31" t="s">
        <v>540</v>
      </c>
      <c r="B460" s="8" t="s">
        <v>514</v>
      </c>
      <c r="C460" s="22">
        <f t="shared" si="179"/>
        <v>0</v>
      </c>
      <c r="D460" s="22">
        <v>0</v>
      </c>
      <c r="E460" s="22">
        <v>0</v>
      </c>
      <c r="F460" s="22">
        <v>0</v>
      </c>
      <c r="G460" s="22">
        <f>SUM(G464)</f>
        <v>0</v>
      </c>
      <c r="H460" s="22">
        <v>0</v>
      </c>
      <c r="I460" s="22">
        <v>0</v>
      </c>
      <c r="J460" s="22">
        <v>0</v>
      </c>
      <c r="K460" s="85"/>
    </row>
    <row r="461" spans="1:11" x14ac:dyDescent="0.25">
      <c r="A461" s="31" t="s">
        <v>542</v>
      </c>
      <c r="B461" s="8" t="s">
        <v>541</v>
      </c>
      <c r="C461" s="22">
        <f t="shared" si="179"/>
        <v>3262.9110000000001</v>
      </c>
      <c r="D461" s="22">
        <f>SUM(D462:D463)</f>
        <v>0</v>
      </c>
      <c r="E461" s="22">
        <f>SUM(E462:E463)</f>
        <v>0</v>
      </c>
      <c r="F461" s="22">
        <f>SUM(F462:F463)</f>
        <v>0</v>
      </c>
      <c r="G461" s="22">
        <f>SUM(G462:G464)</f>
        <v>3262.9110000000001</v>
      </c>
      <c r="H461" s="22">
        <f>SUM(H462:H463)</f>
        <v>0</v>
      </c>
      <c r="I461" s="22">
        <f>SUM(I462:I463)</f>
        <v>0</v>
      </c>
      <c r="J461" s="22">
        <f>SUM(J462:J463)</f>
        <v>0</v>
      </c>
      <c r="K461" s="85" t="s">
        <v>596</v>
      </c>
    </row>
    <row r="462" spans="1:11" x14ac:dyDescent="0.25">
      <c r="A462" s="31" t="s">
        <v>543</v>
      </c>
      <c r="B462" s="8" t="s">
        <v>4</v>
      </c>
      <c r="C462" s="22">
        <f t="shared" si="179"/>
        <v>978.87400000000002</v>
      </c>
      <c r="D462" s="22">
        <v>0</v>
      </c>
      <c r="E462" s="22">
        <v>0</v>
      </c>
      <c r="F462" s="22">
        <v>0</v>
      </c>
      <c r="G462" s="22">
        <v>978.87400000000002</v>
      </c>
      <c r="H462" s="22">
        <v>0</v>
      </c>
      <c r="I462" s="22">
        <v>0</v>
      </c>
      <c r="J462" s="22">
        <v>0</v>
      </c>
      <c r="K462" s="85"/>
    </row>
    <row r="463" spans="1:11" x14ac:dyDescent="0.25">
      <c r="A463" s="31" t="s">
        <v>544</v>
      </c>
      <c r="B463" s="8" t="s">
        <v>5</v>
      </c>
      <c r="C463" s="22">
        <f t="shared" si="179"/>
        <v>2284.0369999999998</v>
      </c>
      <c r="D463" s="22">
        <v>0</v>
      </c>
      <c r="E463" s="22">
        <v>0</v>
      </c>
      <c r="F463" s="22">
        <v>0</v>
      </c>
      <c r="G463" s="22">
        <v>2284.0369999999998</v>
      </c>
      <c r="H463" s="22">
        <v>0</v>
      </c>
      <c r="I463" s="22">
        <v>0</v>
      </c>
      <c r="J463" s="22">
        <v>0</v>
      </c>
      <c r="K463" s="85"/>
    </row>
    <row r="464" spans="1:11" x14ac:dyDescent="0.25">
      <c r="A464" s="31" t="s">
        <v>545</v>
      </c>
      <c r="B464" s="8" t="s">
        <v>514</v>
      </c>
      <c r="C464" s="22">
        <f t="shared" si="179"/>
        <v>0</v>
      </c>
      <c r="D464" s="22">
        <v>0</v>
      </c>
      <c r="E464" s="22">
        <v>0</v>
      </c>
      <c r="F464" s="22">
        <v>0</v>
      </c>
      <c r="G464" s="22">
        <v>0</v>
      </c>
      <c r="H464" s="22">
        <v>0</v>
      </c>
      <c r="I464" s="22">
        <v>0</v>
      </c>
      <c r="J464" s="22">
        <v>0</v>
      </c>
      <c r="K464" s="85"/>
    </row>
  </sheetData>
  <mergeCells count="249">
    <mergeCell ref="I1:K1"/>
    <mergeCell ref="A4:K4"/>
    <mergeCell ref="K22:K28"/>
    <mergeCell ref="B41:K41"/>
    <mergeCell ref="A8:A9"/>
    <mergeCell ref="A3:K3"/>
    <mergeCell ref="K39:K40"/>
    <mergeCell ref="K18:K21"/>
    <mergeCell ref="B8:B9"/>
    <mergeCell ref="G30:G31"/>
    <mergeCell ref="C8:J8"/>
    <mergeCell ref="K11:K17"/>
    <mergeCell ref="C30:C31"/>
    <mergeCell ref="J30:J31"/>
    <mergeCell ref="I30:I31"/>
    <mergeCell ref="B38:K38"/>
    <mergeCell ref="B49:K49"/>
    <mergeCell ref="B66:K66"/>
    <mergeCell ref="A2:K2"/>
    <mergeCell ref="K8:K9"/>
    <mergeCell ref="A5:K5"/>
    <mergeCell ref="A6:K6"/>
    <mergeCell ref="B101:K101"/>
    <mergeCell ref="K90:K91"/>
    <mergeCell ref="B98:K98"/>
    <mergeCell ref="K96:K97"/>
    <mergeCell ref="K99:K100"/>
    <mergeCell ref="K73:K74"/>
    <mergeCell ref="B85:K85"/>
    <mergeCell ref="K67:K68"/>
    <mergeCell ref="K54:K56"/>
    <mergeCell ref="K58:K59"/>
    <mergeCell ref="K80:K81"/>
    <mergeCell ref="B79:K79"/>
    <mergeCell ref="K70:K71"/>
    <mergeCell ref="B63:K63"/>
    <mergeCell ref="K64:K65"/>
    <mergeCell ref="B72:K72"/>
    <mergeCell ref="B69:K69"/>
    <mergeCell ref="K461:K464"/>
    <mergeCell ref="B123:K123"/>
    <mergeCell ref="B157:K157"/>
    <mergeCell ref="K212:K213"/>
    <mergeCell ref="B211:K211"/>
    <mergeCell ref="B127:K127"/>
    <mergeCell ref="K187:K189"/>
    <mergeCell ref="K120:K122"/>
    <mergeCell ref="B177:K177"/>
    <mergeCell ref="K128:K130"/>
    <mergeCell ref="K132:K134"/>
    <mergeCell ref="B131:K131"/>
    <mergeCell ref="K151:K153"/>
    <mergeCell ref="B150:K150"/>
    <mergeCell ref="K148:K149"/>
    <mergeCell ref="K140:K142"/>
    <mergeCell ref="K158:K160"/>
    <mergeCell ref="B190:K190"/>
    <mergeCell ref="K170:K172"/>
    <mergeCell ref="K178:K180"/>
    <mergeCell ref="B169:K169"/>
    <mergeCell ref="K182:K184"/>
    <mergeCell ref="B181:K181"/>
    <mergeCell ref="B173:K173"/>
    <mergeCell ref="K86:K88"/>
    <mergeCell ref="K76:K77"/>
    <mergeCell ref="B92:K92"/>
    <mergeCell ref="K93:K94"/>
    <mergeCell ref="B95:K95"/>
    <mergeCell ref="B89:K89"/>
    <mergeCell ref="B29:K29"/>
    <mergeCell ref="K35:K37"/>
    <mergeCell ref="B57:K57"/>
    <mergeCell ref="B60:K60"/>
    <mergeCell ref="B53:K53"/>
    <mergeCell ref="D30:D31"/>
    <mergeCell ref="E30:E31"/>
    <mergeCell ref="K50:K52"/>
    <mergeCell ref="K46:K48"/>
    <mergeCell ref="B45:K45"/>
    <mergeCell ref="K61:K62"/>
    <mergeCell ref="F30:F31"/>
    <mergeCell ref="K42:K44"/>
    <mergeCell ref="B82:K82"/>
    <mergeCell ref="B75:K75"/>
    <mergeCell ref="K83:K84"/>
    <mergeCell ref="H30:H31"/>
    <mergeCell ref="K30:K33"/>
    <mergeCell ref="B107:K107"/>
    <mergeCell ref="B110:K110"/>
    <mergeCell ref="K111:K112"/>
    <mergeCell ref="K114:K115"/>
    <mergeCell ref="K108:K109"/>
    <mergeCell ref="K162:K164"/>
    <mergeCell ref="B161:K161"/>
    <mergeCell ref="K102:K103"/>
    <mergeCell ref="B104:K104"/>
    <mergeCell ref="B113:K113"/>
    <mergeCell ref="K105:K106"/>
    <mergeCell ref="B116:K116"/>
    <mergeCell ref="K197:K198"/>
    <mergeCell ref="B165:K165"/>
    <mergeCell ref="B186:K186"/>
    <mergeCell ref="K117:K118"/>
    <mergeCell ref="K136:K138"/>
    <mergeCell ref="B143:K143"/>
    <mergeCell ref="K166:K168"/>
    <mergeCell ref="B119:K119"/>
    <mergeCell ref="B154:K154"/>
    <mergeCell ref="K124:K126"/>
    <mergeCell ref="K144:K146"/>
    <mergeCell ref="B135:K135"/>
    <mergeCell ref="B139:K139"/>
    <mergeCell ref="B147:K147"/>
    <mergeCell ref="K155:K156"/>
    <mergeCell ref="K191:K192"/>
    <mergeCell ref="B196:K196"/>
    <mergeCell ref="B193:K193"/>
    <mergeCell ref="K174:K176"/>
    <mergeCell ref="K457:K460"/>
    <mergeCell ref="K432:K437"/>
    <mergeCell ref="K438:K443"/>
    <mergeCell ref="K425:K430"/>
    <mergeCell ref="B456:K456"/>
    <mergeCell ref="K220:K223"/>
    <mergeCell ref="K233:K236"/>
    <mergeCell ref="K215:K218"/>
    <mergeCell ref="K393:K394"/>
    <mergeCell ref="K386:K387"/>
    <mergeCell ref="K283:K284"/>
    <mergeCell ref="B227:K227"/>
    <mergeCell ref="K225:K226"/>
    <mergeCell ref="B224:K224"/>
    <mergeCell ref="K361:K362"/>
    <mergeCell ref="K194:K195"/>
    <mergeCell ref="K206:K207"/>
    <mergeCell ref="B202:K202"/>
    <mergeCell ref="B214:K214"/>
    <mergeCell ref="K228:K231"/>
    <mergeCell ref="B232:K232"/>
    <mergeCell ref="B253:K253"/>
    <mergeCell ref="B315:K315"/>
    <mergeCell ref="K415:K418"/>
    <mergeCell ref="B379:K379"/>
    <mergeCell ref="B376:K376"/>
    <mergeCell ref="K260:K262"/>
    <mergeCell ref="B395:K395"/>
    <mergeCell ref="K209:K210"/>
    <mergeCell ref="K200:K201"/>
    <mergeCell ref="K203:K204"/>
    <mergeCell ref="K264:K266"/>
    <mergeCell ref="K450:K455"/>
    <mergeCell ref="K444:K449"/>
    <mergeCell ref="K410:K413"/>
    <mergeCell ref="B431:K431"/>
    <mergeCell ref="K420:K423"/>
    <mergeCell ref="B357:K357"/>
    <mergeCell ref="K349:K350"/>
    <mergeCell ref="B336:K336"/>
    <mergeCell ref="B360:K360"/>
    <mergeCell ref="B345:K345"/>
    <mergeCell ref="D402:D403"/>
    <mergeCell ref="H402:H403"/>
    <mergeCell ref="K383:K384"/>
    <mergeCell ref="B382:K382"/>
    <mergeCell ref="J402:J403"/>
    <mergeCell ref="K396:K397"/>
    <mergeCell ref="B392:K392"/>
    <mergeCell ref="K355:K356"/>
    <mergeCell ref="B419:K419"/>
    <mergeCell ref="B414:K414"/>
    <mergeCell ref="K399:K400"/>
    <mergeCell ref="F402:F403"/>
    <mergeCell ref="K402:K408"/>
    <mergeCell ref="B401:K401"/>
    <mergeCell ref="C402:C403"/>
    <mergeCell ref="I402:I403"/>
    <mergeCell ref="E402:E403"/>
    <mergeCell ref="B318:K318"/>
    <mergeCell ref="G402:G403"/>
    <mergeCell ref="B321:K321"/>
    <mergeCell ref="B330:K330"/>
    <mergeCell ref="B306:K306"/>
    <mergeCell ref="K289:K290"/>
    <mergeCell ref="K304:K305"/>
    <mergeCell ref="K301:K302"/>
    <mergeCell ref="B303:K303"/>
    <mergeCell ref="K298:K299"/>
    <mergeCell ref="K292:K293"/>
    <mergeCell ref="B351:K351"/>
    <mergeCell ref="B398:K398"/>
    <mergeCell ref="K389:K391"/>
    <mergeCell ref="K380:K381"/>
    <mergeCell ref="B348:K348"/>
    <mergeCell ref="K367:K368"/>
    <mergeCell ref="K364:K365"/>
    <mergeCell ref="K358:K359"/>
    <mergeCell ref="K343:K344"/>
    <mergeCell ref="K334:K335"/>
    <mergeCell ref="B273:K273"/>
    <mergeCell ref="B279:K279"/>
    <mergeCell ref="B276:K276"/>
    <mergeCell ref="K280:K281"/>
    <mergeCell ref="B297:K297"/>
    <mergeCell ref="K295:K296"/>
    <mergeCell ref="B300:K300"/>
    <mergeCell ref="K274:K275"/>
    <mergeCell ref="K277:K278"/>
    <mergeCell ref="B324:K324"/>
    <mergeCell ref="B309:K309"/>
    <mergeCell ref="B366:K366"/>
    <mergeCell ref="K352:K353"/>
    <mergeCell ref="B369:K369"/>
    <mergeCell ref="K340:K341"/>
    <mergeCell ref="K322:K323"/>
    <mergeCell ref="K319:K320"/>
    <mergeCell ref="K374:K375"/>
    <mergeCell ref="K377:K378"/>
    <mergeCell ref="K370:K372"/>
    <mergeCell ref="B256:K256"/>
    <mergeCell ref="K271:K272"/>
    <mergeCell ref="B270:K270"/>
    <mergeCell ref="B267:K267"/>
    <mergeCell ref="K268:K269"/>
    <mergeCell ref="K257:K258"/>
    <mergeCell ref="B282:K282"/>
    <mergeCell ref="K286:K287"/>
    <mergeCell ref="B288:K288"/>
    <mergeCell ref="B339:K339"/>
    <mergeCell ref="K346:K347"/>
    <mergeCell ref="K331:K332"/>
    <mergeCell ref="K316:K317"/>
    <mergeCell ref="K307:K308"/>
    <mergeCell ref="K337:K338"/>
    <mergeCell ref="K310:K311"/>
    <mergeCell ref="B327:K327"/>
    <mergeCell ref="K325:K326"/>
    <mergeCell ref="K313:K314"/>
    <mergeCell ref="B312:K312"/>
    <mergeCell ref="K328:K329"/>
    <mergeCell ref="K244:K245"/>
    <mergeCell ref="B263:K263"/>
    <mergeCell ref="K238:K239"/>
    <mergeCell ref="B240:K240"/>
    <mergeCell ref="K241:K242"/>
    <mergeCell ref="K254:K255"/>
    <mergeCell ref="B243:K243"/>
    <mergeCell ref="K251:K252"/>
    <mergeCell ref="B246:K246"/>
    <mergeCell ref="K247:K249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1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User</cp:lastModifiedBy>
  <cp:lastPrinted>2017-12-04T09:33:15Z</cp:lastPrinted>
  <dcterms:created xsi:type="dcterms:W3CDTF">2013-09-11T09:57:45Z</dcterms:created>
  <dcterms:modified xsi:type="dcterms:W3CDTF">2017-12-04T09:33:32Z</dcterms:modified>
</cp:coreProperties>
</file>