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765" activeTab="0"/>
  </bookViews>
  <sheets>
    <sheet name="План мероприятий 2" sheetId="1" r:id="rId1"/>
  </sheets>
  <definedNames>
    <definedName name="_xlnm.Print_Titles" localSheetId="0">'План мероприятий 2'!$14:$15</definedName>
    <definedName name="_xlnm.Print_Area" localSheetId="0">'План мероприятий 2'!$A$1:$J$150</definedName>
  </definedNames>
  <calcPr fullCalcOnLoad="1"/>
</workbook>
</file>

<file path=xl/sharedStrings.xml><?xml version="1.0" encoding="utf-8"?>
<sst xmlns="http://schemas.openxmlformats.org/spreadsheetml/2006/main" count="137" uniqueCount="71">
  <si>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</si>
  <si>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</si>
  <si>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</si>
  <si>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</si>
  <si>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</si>
  <si>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</si>
  <si>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</si>
  <si>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</si>
  <si>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</si>
  <si>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</si>
  <si>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</si>
  <si>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</si>
  <si>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</si>
  <si>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</si>
  <si>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</si>
  <si>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</si>
  <si>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</si>
  <si>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</si>
  <si>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</si>
  <si>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</si>
  <si>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</si>
  <si>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</si>
  <si>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</si>
  <si>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</si>
  <si>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</si>
  <si>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</si>
  <si>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</si>
  <si>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</si>
  <si>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</si>
  <si>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</si>
  <si>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</si>
  <si>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</si>
  <si>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</si>
  <si>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</si>
  <si>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</si>
  <si>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</si>
  <si>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</si>
  <si>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</si>
  <si>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</si>
  <si>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</si>
  <si>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</si>
  <si>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полномочия учредителя осуществляет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</si>
  <si>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</si>
  <si>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</si>
  <si>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</si>
  <si>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</si>
  <si>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</si>
  <si>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</si>
  <si>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</si>
  <si>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</si>
  <si>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</si>
  <si>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</si>
  <si>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</si>
  <si>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</si>
  <si>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</si>
  <si>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</si>
  <si>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</si>
  <si>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</si>
  <si>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</si>
  <si>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>проверка</t>
  </si>
  <si>
    <t>отклонение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</si>
  <si>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</si>
  <si>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</si>
  <si>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</si>
  <si>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2016-2025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 оснащения вновь вводимых мест в муниципальных общеобразовательных организациях), всего, в том числе:</t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</si>
  <si>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</si>
  <si>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</si>
  <si>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</si>
  <si>
    <t>Мероприятие 20.                                                                               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работы, всего, в том числе:</t>
  </si>
  <si>
    <t>Приложение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от 08.04.2019 № 392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</si>
  <si>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к муниципальной программе Североуральского городского округа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</si>
</sst>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6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4"/>
      <color indexed="8"/>
      <name val="PT Astra Serif"/>
      <family val="1"/>
    </font>
    <font>
      <b/>
      <sz val="14"/>
      <color indexed="12"/>
      <name val="PT Astra Serif"/>
      <family val="1"/>
    </font>
    <font>
      <sz val="14"/>
      <color indexed="12"/>
      <name val="PT Astra Serif"/>
      <family val="1"/>
    </font>
    <font>
      <b/>
      <sz val="14"/>
      <color indexed="8"/>
      <name val="PT Astra Serif"/>
      <family val="1"/>
    </font>
    <font>
      <b/>
      <i/>
      <sz val="14"/>
      <name val="PT Astra Serif"/>
      <family val="1"/>
    </font>
    <font>
      <b/>
      <sz val="14"/>
      <color indexed="9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4"/>
      <color rgb="FF0000FF"/>
      <name val="PT Astra Serif"/>
      <family val="1"/>
    </font>
    <font>
      <b/>
      <sz val="14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82" fontId="7" fillId="0" borderId="0" xfId="0" applyNumberFormat="1" applyFont="1" applyFill="1" applyAlignment="1">
      <alignment horizontal="center" vertical="center" wrapText="1"/>
    </xf>
    <xf numFmtId="182" fontId="8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177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182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right"/>
    </xf>
    <xf numFmtId="182" fontId="31" fillId="0" borderId="0" xfId="0" applyNumberFormat="1" applyFont="1" applyFill="1" applyAlignment="1">
      <alignment/>
    </xf>
    <xf numFmtId="182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178" fontId="30" fillId="0" borderId="0" xfId="0" applyNumberFormat="1" applyFont="1" applyAlignment="1">
      <alignment/>
    </xf>
    <xf numFmtId="178" fontId="30" fillId="0" borderId="0" xfId="0" applyNumberFormat="1" applyFont="1" applyBorder="1" applyAlignment="1">
      <alignment horizontal="left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182" fontId="30" fillId="0" borderId="13" xfId="0" applyNumberFormat="1" applyFont="1" applyFill="1" applyBorder="1" applyAlignment="1">
      <alignment horizontal="right" vertical="center" wrapText="1"/>
    </xf>
    <xf numFmtId="182" fontId="31" fillId="0" borderId="14" xfId="0" applyNumberFormat="1" applyFont="1" applyFill="1" applyBorder="1" applyAlignment="1">
      <alignment horizontal="right" vertical="center" wrapText="1"/>
    </xf>
    <xf numFmtId="182" fontId="31" fillId="0" borderId="15" xfId="0" applyNumberFormat="1" applyFont="1" applyFill="1" applyBorder="1" applyAlignment="1">
      <alignment horizontal="right" vertical="center" wrapText="1"/>
    </xf>
    <xf numFmtId="182" fontId="30" fillId="0" borderId="14" xfId="0" applyNumberFormat="1" applyFont="1" applyFill="1" applyBorder="1" applyAlignment="1">
      <alignment horizontal="right" vertical="center" wrapText="1"/>
    </xf>
    <xf numFmtId="1" fontId="30" fillId="0" borderId="16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182" fontId="31" fillId="0" borderId="13" xfId="0" applyNumberFormat="1" applyFont="1" applyFill="1" applyBorder="1" applyAlignment="1">
      <alignment horizontal="right" vertical="center" wrapText="1"/>
    </xf>
    <xf numFmtId="182" fontId="31" fillId="0" borderId="16" xfId="0" applyNumberFormat="1" applyFont="1" applyFill="1" applyBorder="1" applyAlignment="1">
      <alignment horizontal="right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1" fontId="30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182" fontId="58" fillId="0" borderId="13" xfId="0" applyNumberFormat="1" applyFont="1" applyFill="1" applyBorder="1" applyAlignment="1">
      <alignment horizontal="right" vertical="center" wrapText="1"/>
    </xf>
    <xf numFmtId="178" fontId="30" fillId="0" borderId="13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182" fontId="30" fillId="0" borderId="15" xfId="0" applyNumberFormat="1" applyFont="1" applyFill="1" applyBorder="1" applyAlignment="1">
      <alignment horizontal="right" vertical="center" wrapText="1"/>
    </xf>
    <xf numFmtId="182" fontId="30" fillId="0" borderId="16" xfId="0" applyNumberFormat="1" applyFont="1" applyFill="1" applyBorder="1" applyAlignment="1">
      <alignment horizontal="righ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left" vertical="center" wrapText="1"/>
    </xf>
    <xf numFmtId="177" fontId="33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178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left" vertical="center" wrapText="1"/>
    </xf>
    <xf numFmtId="182" fontId="31" fillId="0" borderId="16" xfId="0" applyNumberFormat="1" applyFont="1" applyFill="1" applyBorder="1" applyAlignment="1">
      <alignment horizontal="center" vertical="center" wrapText="1"/>
    </xf>
    <xf numFmtId="182" fontId="31" fillId="0" borderId="15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177" fontId="36" fillId="0" borderId="13" xfId="0" applyNumberFormat="1" applyFont="1" applyFill="1" applyBorder="1" applyAlignment="1">
      <alignment horizontal="center" vertical="center" wrapText="1"/>
    </xf>
    <xf numFmtId="182" fontId="59" fillId="0" borderId="14" xfId="0" applyNumberFormat="1" applyFont="1" applyFill="1" applyBorder="1" applyAlignment="1">
      <alignment horizontal="right" vertical="center" wrapText="1"/>
    </xf>
    <xf numFmtId="182" fontId="59" fillId="0" borderId="15" xfId="0" applyNumberFormat="1" applyFont="1" applyFill="1" applyBorder="1" applyAlignment="1">
      <alignment horizontal="right" vertical="center" wrapText="1"/>
    </xf>
    <xf numFmtId="177" fontId="30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="60" zoomScalePageLayoutView="0" workbookViewId="0" topLeftCell="A4">
      <selection activeCell="J14" sqref="J14:J15"/>
    </sheetView>
  </sheetViews>
  <sheetFormatPr defaultColWidth="9.00390625" defaultRowHeight="12.75"/>
  <cols>
    <col min="1" max="1" width="8.25390625" style="5" customWidth="1"/>
    <col min="2" max="2" width="64.375" style="4" customWidth="1"/>
    <col min="3" max="3" width="20.625" style="2" customWidth="1"/>
    <col min="4" max="4" width="20.00390625" style="0" customWidth="1"/>
    <col min="5" max="5" width="19.875" style="0" customWidth="1"/>
    <col min="6" max="6" width="18.375" style="6" customWidth="1"/>
    <col min="7" max="7" width="19.875" style="0" customWidth="1"/>
    <col min="8" max="8" width="18.375" style="0" customWidth="1"/>
    <col min="9" max="9" width="20.25390625" style="0" customWidth="1"/>
    <col min="10" max="10" width="22.625" style="3" customWidth="1"/>
    <col min="11" max="11" width="19.625" style="28" customWidth="1"/>
  </cols>
  <sheetData>
    <row r="1" spans="1:11" s="1" customFormat="1" ht="90" customHeight="1">
      <c r="A1" s="32"/>
      <c r="B1" s="33"/>
      <c r="C1" s="34"/>
      <c r="D1" s="35"/>
      <c r="E1" s="36"/>
      <c r="F1" s="107" t="s">
        <v>69</v>
      </c>
      <c r="G1" s="107"/>
      <c r="H1" s="107"/>
      <c r="I1" s="107"/>
      <c r="J1" s="107"/>
      <c r="K1" s="18"/>
    </row>
    <row r="2" spans="1:11" s="1" customFormat="1" ht="18" customHeight="1">
      <c r="A2" s="32"/>
      <c r="B2" s="33"/>
      <c r="C2" s="34"/>
      <c r="D2" s="37"/>
      <c r="E2" s="36"/>
      <c r="F2" s="106" t="s">
        <v>70</v>
      </c>
      <c r="G2" s="106"/>
      <c r="H2" s="106"/>
      <c r="I2" s="106"/>
      <c r="J2" s="106"/>
      <c r="K2" s="18"/>
    </row>
    <row r="3" spans="1:11" s="1" customFormat="1" ht="18.75">
      <c r="A3" s="32"/>
      <c r="B3" s="33"/>
      <c r="C3" s="38"/>
      <c r="D3" s="35"/>
      <c r="E3" s="36"/>
      <c r="F3" s="106" t="s">
        <v>44</v>
      </c>
      <c r="G3" s="106"/>
      <c r="H3" s="106"/>
      <c r="I3" s="106"/>
      <c r="J3" s="106"/>
      <c r="K3" s="18"/>
    </row>
    <row r="4" spans="1:11" s="1" customFormat="1" ht="18.75">
      <c r="A4" s="32"/>
      <c r="B4" s="33"/>
      <c r="C4" s="34"/>
      <c r="D4" s="37"/>
      <c r="E4" s="36"/>
      <c r="F4" s="106"/>
      <c r="G4" s="106"/>
      <c r="H4" s="106"/>
      <c r="I4" s="106"/>
      <c r="J4" s="106"/>
      <c r="K4" s="18"/>
    </row>
    <row r="5" spans="1:11" s="1" customFormat="1" ht="18.75">
      <c r="A5" s="32"/>
      <c r="B5" s="33"/>
      <c r="C5" s="40"/>
      <c r="D5" s="37"/>
      <c r="E5" s="36"/>
      <c r="F5" s="39"/>
      <c r="G5" s="41"/>
      <c r="H5" s="106"/>
      <c r="I5" s="106"/>
      <c r="J5" s="37"/>
      <c r="K5" s="18"/>
    </row>
    <row r="6" spans="1:11" s="1" customFormat="1" ht="18.75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18"/>
    </row>
    <row r="7" spans="1:11" s="1" customFormat="1" ht="18.75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18"/>
    </row>
    <row r="8" spans="1:11" s="1" customFormat="1" ht="18.75">
      <c r="A8" s="42" t="s">
        <v>44</v>
      </c>
      <c r="B8" s="42"/>
      <c r="C8" s="42"/>
      <c r="D8" s="42"/>
      <c r="E8" s="42"/>
      <c r="F8" s="42"/>
      <c r="G8" s="42"/>
      <c r="H8" s="42"/>
      <c r="I8" s="42"/>
      <c r="J8" s="42"/>
      <c r="K8" s="18"/>
    </row>
    <row r="9" spans="1:11" s="1" customFormat="1" ht="18.75">
      <c r="A9" s="32"/>
      <c r="B9" s="43"/>
      <c r="C9" s="44"/>
      <c r="D9" s="37"/>
      <c r="E9" s="37"/>
      <c r="F9" s="45"/>
      <c r="G9" s="37"/>
      <c r="H9" s="37"/>
      <c r="I9" s="46"/>
      <c r="J9" s="47"/>
      <c r="K9" s="18"/>
    </row>
    <row r="10" spans="1:11" s="1" customFormat="1" ht="18.75" hidden="1">
      <c r="A10" s="32"/>
      <c r="B10" s="36" t="s">
        <v>59</v>
      </c>
      <c r="C10" s="44" t="e">
        <f>SUM(D10:I10)</f>
        <v>#REF!</v>
      </c>
      <c r="D10" s="44" t="e">
        <f>SUM(D43+D50+D53+D56+D59+D63+D66+D73+D77+D82+D85+D88+D91+D95+D98+D102+D107+D112+D129+D142+D145+D148+#REF!)</f>
        <v>#REF!</v>
      </c>
      <c r="E10" s="44" t="e">
        <f>SUM(E43+E50+E53+E56+E59+E63+E66+E73+E77+E82+E85+E88+E91+E95+E98+E102+E107+E112+E129+E142+E145+E148+#REF!)</f>
        <v>#REF!</v>
      </c>
      <c r="F10" s="44" t="e">
        <f>SUM(F43+F50+F53+F56+F59+F63+F66+F73+F77+F82+F85+F88+F91+F95+F98+F102+F107+F112+F129+F142+F145+F148+#REF!)</f>
        <v>#REF!</v>
      </c>
      <c r="G10" s="44" t="e">
        <f>SUM(G43+G50+G53+G56+G59+G63+G66+G73+G77+G82+G85+G88+G91+G95+G98+G102+G107+G112+G129+G142+G145+G148+#REF!)</f>
        <v>#REF!</v>
      </c>
      <c r="H10" s="44" t="e">
        <f>SUM(H43+H50+H53+H56+H59+H63+H66+H73+H77+H82+H85+H88+H91+H95+H98+H102+H107+H112+H129+H142+H145+H148+#REF!)</f>
        <v>#REF!</v>
      </c>
      <c r="I10" s="44" t="e">
        <f>SUM(I43+I50+I53+I56+I59+I63+I66+I73+I77+I82+I85+I88+I91+I95+I98+I102+I107+I112+I129+I142+I145+I148+#REF!)</f>
        <v>#REF!</v>
      </c>
      <c r="J10" s="47"/>
      <c r="K10" s="18"/>
    </row>
    <row r="11" spans="1:11" s="1" customFormat="1" ht="18.75" hidden="1">
      <c r="A11" s="32"/>
      <c r="B11" s="43"/>
      <c r="C11" s="44" t="e">
        <f>SUM(D11:I11)</f>
        <v>#REF!</v>
      </c>
      <c r="D11" s="44" t="e">
        <f>SUM(D40+D46+D60+D67+D74+D92+D99+D103+D108+D113+#REF!)</f>
        <v>#REF!</v>
      </c>
      <c r="E11" s="44" t="e">
        <f>SUM(E40+E46+E60+E67+E74+E92+E99+E103+E108+E113+#REF!)</f>
        <v>#REF!</v>
      </c>
      <c r="F11" s="44" t="e">
        <f>SUM(F40+F46+F60+F67+F74+F92+F99+F103+F108+F113+#REF!)</f>
        <v>#REF!</v>
      </c>
      <c r="G11" s="44" t="e">
        <f>SUM(G40+G46+G60+G67+G74+G92+G99+G103+G108+G113+#REF!)</f>
        <v>#REF!</v>
      </c>
      <c r="H11" s="44" t="e">
        <f>SUM(H40+H46+H60+H67+H74+H92+H99+H103+H108+H113+#REF!)</f>
        <v>#REF!</v>
      </c>
      <c r="I11" s="44" t="e">
        <f>SUM(I40+I46+I60+I67+I74+I92+I99+I103+I108+I113+#REF!)</f>
        <v>#REF!</v>
      </c>
      <c r="J11" s="47"/>
      <c r="K11" s="18"/>
    </row>
    <row r="12" spans="1:11" s="1" customFormat="1" ht="18.75" hidden="1">
      <c r="A12" s="32"/>
      <c r="B12" s="43"/>
      <c r="C12" s="44" t="e">
        <f>SUM(D12:I12)</f>
        <v>#REF!</v>
      </c>
      <c r="D12" s="44" t="e">
        <f aca="true" t="shared" si="0" ref="D12:I12">SUM(D10:D11)</f>
        <v>#REF!</v>
      </c>
      <c r="E12" s="44" t="e">
        <f t="shared" si="0"/>
        <v>#REF!</v>
      </c>
      <c r="F12" s="44" t="e">
        <f t="shared" si="0"/>
        <v>#REF!</v>
      </c>
      <c r="G12" s="44" t="e">
        <f t="shared" si="0"/>
        <v>#REF!</v>
      </c>
      <c r="H12" s="44" t="e">
        <f t="shared" si="0"/>
        <v>#REF!</v>
      </c>
      <c r="I12" s="44" t="e">
        <f t="shared" si="0"/>
        <v>#REF!</v>
      </c>
      <c r="J12" s="47"/>
      <c r="K12" s="18"/>
    </row>
    <row r="13" spans="1:11" s="1" customFormat="1" ht="18.75" hidden="1">
      <c r="A13" s="32"/>
      <c r="B13" s="36" t="s">
        <v>60</v>
      </c>
      <c r="C13" s="44" t="e">
        <f aca="true" t="shared" si="1" ref="C13:I13">C17-C12</f>
        <v>#REF!</v>
      </c>
      <c r="D13" s="44" t="e">
        <f t="shared" si="1"/>
        <v>#REF!</v>
      </c>
      <c r="E13" s="44" t="e">
        <f t="shared" si="1"/>
        <v>#REF!</v>
      </c>
      <c r="F13" s="44" t="e">
        <f t="shared" si="1"/>
        <v>#REF!</v>
      </c>
      <c r="G13" s="44" t="e">
        <f t="shared" si="1"/>
        <v>#REF!</v>
      </c>
      <c r="H13" s="44" t="e">
        <f t="shared" si="1"/>
        <v>#REF!</v>
      </c>
      <c r="I13" s="44" t="e">
        <f t="shared" si="1"/>
        <v>#REF!</v>
      </c>
      <c r="J13" s="47"/>
      <c r="K13" s="18"/>
    </row>
    <row r="14" spans="1:11" s="7" customFormat="1" ht="45" customHeight="1">
      <c r="A14" s="48" t="s">
        <v>0</v>
      </c>
      <c r="B14" s="76" t="s">
        <v>13</v>
      </c>
      <c r="C14" s="77" t="s">
        <v>45</v>
      </c>
      <c r="D14" s="78"/>
      <c r="E14" s="78"/>
      <c r="F14" s="78"/>
      <c r="G14" s="78"/>
      <c r="H14" s="78"/>
      <c r="I14" s="78"/>
      <c r="J14" s="79" t="s">
        <v>3</v>
      </c>
      <c r="K14" s="19"/>
    </row>
    <row r="15" spans="1:11" s="7" customFormat="1" ht="96" customHeight="1">
      <c r="A15" s="49"/>
      <c r="B15" s="80"/>
      <c r="C15" s="81" t="s">
        <v>2</v>
      </c>
      <c r="D15" s="50" t="s">
        <v>32</v>
      </c>
      <c r="E15" s="50" t="s">
        <v>33</v>
      </c>
      <c r="F15" s="50" t="s">
        <v>34</v>
      </c>
      <c r="G15" s="50" t="s">
        <v>35</v>
      </c>
      <c r="H15" s="50" t="s">
        <v>36</v>
      </c>
      <c r="I15" s="51" t="s">
        <v>37</v>
      </c>
      <c r="J15" s="79"/>
      <c r="K15" s="19"/>
    </row>
    <row r="16" spans="1:11" s="17" customFormat="1" ht="15.75" customHeight="1">
      <c r="A16" s="52" t="s">
        <v>22</v>
      </c>
      <c r="B16" s="82">
        <v>2</v>
      </c>
      <c r="C16" s="81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  <c r="I16" s="54">
        <v>9</v>
      </c>
      <c r="J16" s="81">
        <v>10</v>
      </c>
      <c r="K16" s="20"/>
    </row>
    <row r="17" spans="1:11" s="8" customFormat="1" ht="37.5">
      <c r="A17" s="83" t="s">
        <v>22</v>
      </c>
      <c r="B17" s="84" t="s">
        <v>10</v>
      </c>
      <c r="C17" s="61">
        <f>SUM(D17:I17)</f>
        <v>4529971.300000001</v>
      </c>
      <c r="D17" s="61">
        <f aca="true" t="shared" si="2" ref="D17:I17">SUM(D18:D20)</f>
        <v>793027.5</v>
      </c>
      <c r="E17" s="61">
        <f t="shared" si="2"/>
        <v>734615</v>
      </c>
      <c r="F17" s="61">
        <f t="shared" si="2"/>
        <v>751048.7000000001</v>
      </c>
      <c r="G17" s="61">
        <f t="shared" si="2"/>
        <v>750426.7000000001</v>
      </c>
      <c r="H17" s="61">
        <f t="shared" si="2"/>
        <v>750426.7000000001</v>
      </c>
      <c r="I17" s="62">
        <f t="shared" si="2"/>
        <v>750426.7000000001</v>
      </c>
      <c r="J17" s="85"/>
      <c r="K17" s="30"/>
    </row>
    <row r="18" spans="1:11" s="9" customFormat="1" ht="15" customHeight="1">
      <c r="A18" s="83" t="s">
        <v>57</v>
      </c>
      <c r="B18" s="86" t="s">
        <v>4</v>
      </c>
      <c r="C18" s="61">
        <f>SUM(C23)</f>
        <v>1860747.5</v>
      </c>
      <c r="D18" s="61">
        <f aca="true" t="shared" si="3" ref="C18:I20">SUM(D23)</f>
        <v>346684.39999999997</v>
      </c>
      <c r="E18" s="61">
        <f t="shared" si="3"/>
        <v>307885.9</v>
      </c>
      <c r="F18" s="61">
        <f t="shared" si="3"/>
        <v>302010.80000000005</v>
      </c>
      <c r="G18" s="61">
        <f t="shared" si="3"/>
        <v>301388.80000000005</v>
      </c>
      <c r="H18" s="61">
        <f t="shared" si="3"/>
        <v>301388.80000000005</v>
      </c>
      <c r="I18" s="62">
        <f t="shared" si="3"/>
        <v>301388.80000000005</v>
      </c>
      <c r="J18" s="87"/>
      <c r="K18" s="31"/>
    </row>
    <row r="19" spans="1:11" s="9" customFormat="1" ht="15" customHeight="1">
      <c r="A19" s="65">
        <f>A18+1</f>
        <v>3</v>
      </c>
      <c r="B19" s="86" t="s">
        <v>6</v>
      </c>
      <c r="C19" s="61">
        <f>SUM(C24)</f>
        <v>2669223.8</v>
      </c>
      <c r="D19" s="61">
        <f>SUM(D24)</f>
        <v>446343.10000000003</v>
      </c>
      <c r="E19" s="61">
        <f t="shared" si="3"/>
        <v>426729.10000000003</v>
      </c>
      <c r="F19" s="61">
        <f t="shared" si="3"/>
        <v>449037.9</v>
      </c>
      <c r="G19" s="61">
        <f t="shared" si="3"/>
        <v>449037.9</v>
      </c>
      <c r="H19" s="61">
        <f t="shared" si="3"/>
        <v>449037.9</v>
      </c>
      <c r="I19" s="62">
        <f t="shared" si="3"/>
        <v>449037.9</v>
      </c>
      <c r="J19" s="87"/>
      <c r="K19" s="21"/>
    </row>
    <row r="20" spans="1:11" s="9" customFormat="1" ht="15" customHeight="1">
      <c r="A20" s="65">
        <f>A19+1</f>
        <v>4</v>
      </c>
      <c r="B20" s="86" t="s">
        <v>5</v>
      </c>
      <c r="C20" s="61">
        <f t="shared" si="3"/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  <c r="I20" s="62">
        <f t="shared" si="3"/>
        <v>0</v>
      </c>
      <c r="J20" s="87"/>
      <c r="K20" s="21"/>
    </row>
    <row r="21" spans="1:11" s="9" customFormat="1" ht="15" customHeight="1">
      <c r="A21" s="83"/>
      <c r="B21" s="86"/>
      <c r="C21" s="61"/>
      <c r="D21" s="55"/>
      <c r="E21" s="55"/>
      <c r="F21" s="55"/>
      <c r="G21" s="55"/>
      <c r="H21" s="55"/>
      <c r="I21" s="73"/>
      <c r="J21" s="88"/>
      <c r="K21" s="21"/>
    </row>
    <row r="22" spans="1:11" s="10" customFormat="1" ht="18.75">
      <c r="A22" s="83" t="s">
        <v>58</v>
      </c>
      <c r="B22" s="84" t="s">
        <v>7</v>
      </c>
      <c r="C22" s="61">
        <f>SUM(D22:I22)</f>
        <v>4529971.300000001</v>
      </c>
      <c r="D22" s="61">
        <f aca="true" t="shared" si="4" ref="D22:I22">SUM(D23:D25)</f>
        <v>793027.5</v>
      </c>
      <c r="E22" s="61">
        <f t="shared" si="4"/>
        <v>734615</v>
      </c>
      <c r="F22" s="61">
        <f t="shared" si="4"/>
        <v>751048.7000000001</v>
      </c>
      <c r="G22" s="61">
        <f t="shared" si="4"/>
        <v>750426.7000000001</v>
      </c>
      <c r="H22" s="61">
        <f t="shared" si="4"/>
        <v>750426.7000000001</v>
      </c>
      <c r="I22" s="62">
        <f t="shared" si="4"/>
        <v>750426.7000000001</v>
      </c>
      <c r="J22" s="85"/>
      <c r="K22" s="22"/>
    </row>
    <row r="23" spans="1:11" s="9" customFormat="1" ht="15" customHeight="1">
      <c r="A23" s="65">
        <f>A22+1</f>
        <v>6</v>
      </c>
      <c r="B23" s="86" t="s">
        <v>4</v>
      </c>
      <c r="C23" s="61">
        <f aca="true" t="shared" si="5" ref="C23:I23">SUM(C35+C126+C138)</f>
        <v>1860747.5</v>
      </c>
      <c r="D23" s="61">
        <f t="shared" si="5"/>
        <v>346684.39999999997</v>
      </c>
      <c r="E23" s="61">
        <f t="shared" si="5"/>
        <v>307885.9</v>
      </c>
      <c r="F23" s="61">
        <f t="shared" si="5"/>
        <v>302010.80000000005</v>
      </c>
      <c r="G23" s="61">
        <f t="shared" si="5"/>
        <v>301388.80000000005</v>
      </c>
      <c r="H23" s="61">
        <f t="shared" si="5"/>
        <v>301388.80000000005</v>
      </c>
      <c r="I23" s="61">
        <f t="shared" si="5"/>
        <v>301388.80000000005</v>
      </c>
      <c r="J23" s="87"/>
      <c r="K23" s="21"/>
    </row>
    <row r="24" spans="1:11" s="9" customFormat="1" ht="15" customHeight="1">
      <c r="A24" s="65">
        <f>A23+1</f>
        <v>7</v>
      </c>
      <c r="B24" s="86" t="s">
        <v>6</v>
      </c>
      <c r="C24" s="61">
        <f aca="true" t="shared" si="6" ref="C24:I24">SUM(C36+C139)</f>
        <v>2669223.8</v>
      </c>
      <c r="D24" s="61">
        <f t="shared" si="6"/>
        <v>446343.10000000003</v>
      </c>
      <c r="E24" s="61">
        <f t="shared" si="6"/>
        <v>426729.10000000003</v>
      </c>
      <c r="F24" s="61">
        <f t="shared" si="6"/>
        <v>449037.9</v>
      </c>
      <c r="G24" s="61">
        <f t="shared" si="6"/>
        <v>449037.9</v>
      </c>
      <c r="H24" s="61">
        <f t="shared" si="6"/>
        <v>449037.9</v>
      </c>
      <c r="I24" s="62">
        <f t="shared" si="6"/>
        <v>449037.9</v>
      </c>
      <c r="J24" s="87"/>
      <c r="K24" s="21"/>
    </row>
    <row r="25" spans="1:11" s="9" customFormat="1" ht="15" customHeight="1">
      <c r="A25" s="65">
        <f>A24+1</f>
        <v>8</v>
      </c>
      <c r="B25" s="86" t="s">
        <v>5</v>
      </c>
      <c r="C25" s="61">
        <f>SUM(C37)</f>
        <v>0</v>
      </c>
      <c r="D25" s="61">
        <f aca="true" t="shared" si="7" ref="D25:I25">SUM(D37)</f>
        <v>0</v>
      </c>
      <c r="E25" s="61">
        <f t="shared" si="7"/>
        <v>0</v>
      </c>
      <c r="F25" s="61">
        <f t="shared" si="7"/>
        <v>0</v>
      </c>
      <c r="G25" s="61">
        <f t="shared" si="7"/>
        <v>0</v>
      </c>
      <c r="H25" s="61">
        <f t="shared" si="7"/>
        <v>0</v>
      </c>
      <c r="I25" s="62">
        <f t="shared" si="7"/>
        <v>0</v>
      </c>
      <c r="J25" s="87"/>
      <c r="K25" s="21"/>
    </row>
    <row r="26" spans="1:11" s="9" customFormat="1" ht="15" customHeight="1">
      <c r="A26" s="83"/>
      <c r="B26" s="89"/>
      <c r="C26" s="61"/>
      <c r="D26" s="55"/>
      <c r="E26" s="55"/>
      <c r="F26" s="55"/>
      <c r="G26" s="55"/>
      <c r="H26" s="55"/>
      <c r="I26" s="73"/>
      <c r="J26" s="88"/>
      <c r="K26" s="21"/>
    </row>
    <row r="27" spans="1:11" s="11" customFormat="1" ht="15" customHeight="1">
      <c r="A27" s="90"/>
      <c r="B27" s="91"/>
      <c r="C27" s="92" t="s">
        <v>30</v>
      </c>
      <c r="D27" s="93"/>
      <c r="E27" s="93"/>
      <c r="F27" s="93"/>
      <c r="G27" s="93"/>
      <c r="H27" s="93"/>
      <c r="I27" s="93"/>
      <c r="J27" s="94"/>
      <c r="K27" s="23"/>
    </row>
    <row r="28" spans="1:11" s="12" customFormat="1" ht="15" customHeight="1">
      <c r="A28" s="65">
        <f>A25+1</f>
        <v>9</v>
      </c>
      <c r="B28" s="71" t="s">
        <v>11</v>
      </c>
      <c r="C28" s="56">
        <f>SUM(C34)</f>
        <v>4247397.199999999</v>
      </c>
      <c r="D28" s="56">
        <f aca="true" t="shared" si="8" ref="D28:I31">SUM(D34)</f>
        <v>748187.4</v>
      </c>
      <c r="E28" s="56">
        <f t="shared" si="8"/>
        <v>687918.6000000001</v>
      </c>
      <c r="F28" s="56">
        <f t="shared" si="8"/>
        <v>703289.3</v>
      </c>
      <c r="G28" s="56">
        <f t="shared" si="8"/>
        <v>702667.3</v>
      </c>
      <c r="H28" s="56">
        <f t="shared" si="8"/>
        <v>702667.3</v>
      </c>
      <c r="I28" s="57">
        <f t="shared" si="8"/>
        <v>702667.3</v>
      </c>
      <c r="J28" s="95"/>
      <c r="K28" s="24"/>
    </row>
    <row r="29" spans="1:11" s="13" customFormat="1" ht="15" customHeight="1">
      <c r="A29" s="65">
        <f>A28+1</f>
        <v>10</v>
      </c>
      <c r="B29" s="86" t="s">
        <v>4</v>
      </c>
      <c r="C29" s="56">
        <f>SUM(C35)</f>
        <v>1578173.4</v>
      </c>
      <c r="D29" s="56">
        <f t="shared" si="8"/>
        <v>301844.3</v>
      </c>
      <c r="E29" s="56">
        <f t="shared" si="8"/>
        <v>261189.5</v>
      </c>
      <c r="F29" s="56">
        <f t="shared" si="8"/>
        <v>254251.40000000002</v>
      </c>
      <c r="G29" s="56">
        <f t="shared" si="8"/>
        <v>253629.40000000002</v>
      </c>
      <c r="H29" s="56">
        <f t="shared" si="8"/>
        <v>253629.40000000002</v>
      </c>
      <c r="I29" s="57">
        <f t="shared" si="8"/>
        <v>253629.40000000002</v>
      </c>
      <c r="J29" s="63"/>
      <c r="K29" s="19"/>
    </row>
    <row r="30" spans="1:11" s="13" customFormat="1" ht="15" customHeight="1">
      <c r="A30" s="65">
        <f>A29+1</f>
        <v>11</v>
      </c>
      <c r="B30" s="86" t="s">
        <v>6</v>
      </c>
      <c r="C30" s="56">
        <f>SUM(C36)</f>
        <v>2669223.8</v>
      </c>
      <c r="D30" s="56">
        <f t="shared" si="8"/>
        <v>446343.10000000003</v>
      </c>
      <c r="E30" s="56">
        <f t="shared" si="8"/>
        <v>426729.10000000003</v>
      </c>
      <c r="F30" s="56">
        <f t="shared" si="8"/>
        <v>449037.9</v>
      </c>
      <c r="G30" s="56">
        <f t="shared" si="8"/>
        <v>449037.9</v>
      </c>
      <c r="H30" s="56">
        <f t="shared" si="8"/>
        <v>449037.9</v>
      </c>
      <c r="I30" s="57">
        <f t="shared" si="8"/>
        <v>449037.9</v>
      </c>
      <c r="J30" s="63"/>
      <c r="K30" s="19"/>
    </row>
    <row r="31" spans="1:11" s="13" customFormat="1" ht="15" customHeight="1">
      <c r="A31" s="65">
        <f>A30+1</f>
        <v>12</v>
      </c>
      <c r="B31" s="86" t="s">
        <v>5</v>
      </c>
      <c r="C31" s="96">
        <f>SUM(C37)</f>
        <v>0</v>
      </c>
      <c r="D31" s="96">
        <f t="shared" si="8"/>
        <v>0</v>
      </c>
      <c r="E31" s="96">
        <f t="shared" si="8"/>
        <v>0</v>
      </c>
      <c r="F31" s="96">
        <f t="shared" si="8"/>
        <v>0</v>
      </c>
      <c r="G31" s="96">
        <f t="shared" si="8"/>
        <v>0</v>
      </c>
      <c r="H31" s="96">
        <f t="shared" si="8"/>
        <v>0</v>
      </c>
      <c r="I31" s="97">
        <f t="shared" si="8"/>
        <v>0</v>
      </c>
      <c r="J31" s="63"/>
      <c r="K31" s="19"/>
    </row>
    <row r="32" spans="1:11" s="13" customFormat="1" ht="15" customHeight="1">
      <c r="A32" s="90"/>
      <c r="B32" s="64"/>
      <c r="C32" s="56"/>
      <c r="D32" s="55"/>
      <c r="E32" s="55"/>
      <c r="F32" s="55"/>
      <c r="G32" s="55"/>
      <c r="H32" s="55"/>
      <c r="I32" s="73"/>
      <c r="J32" s="63"/>
      <c r="K32" s="19"/>
    </row>
    <row r="33" spans="1:11" s="13" customFormat="1" ht="15" customHeight="1">
      <c r="A33" s="90"/>
      <c r="B33" s="91"/>
      <c r="C33" s="92" t="s">
        <v>12</v>
      </c>
      <c r="D33" s="93"/>
      <c r="E33" s="93"/>
      <c r="F33" s="93"/>
      <c r="G33" s="93"/>
      <c r="H33" s="93"/>
      <c r="I33" s="93"/>
      <c r="J33" s="94"/>
      <c r="K33" s="19"/>
    </row>
    <row r="34" spans="1:11" s="12" customFormat="1" ht="15" customHeight="1">
      <c r="A34" s="59">
        <f>A31+1</f>
        <v>13</v>
      </c>
      <c r="B34" s="71" t="s">
        <v>14</v>
      </c>
      <c r="C34" s="56">
        <f>SUM(D34:I34)</f>
        <v>4247397.199999999</v>
      </c>
      <c r="D34" s="56">
        <f aca="true" t="shared" si="9" ref="D34:I34">SUM(D35:D37)</f>
        <v>748187.4</v>
      </c>
      <c r="E34" s="56">
        <f t="shared" si="9"/>
        <v>687918.6000000001</v>
      </c>
      <c r="F34" s="56">
        <f t="shared" si="9"/>
        <v>703289.3</v>
      </c>
      <c r="G34" s="56">
        <f t="shared" si="9"/>
        <v>702667.3</v>
      </c>
      <c r="H34" s="56">
        <f t="shared" si="9"/>
        <v>702667.3</v>
      </c>
      <c r="I34" s="57">
        <f t="shared" si="9"/>
        <v>702667.3</v>
      </c>
      <c r="J34" s="95"/>
      <c r="K34" s="24"/>
    </row>
    <row r="35" spans="1:11" s="13" customFormat="1" ht="15" customHeight="1">
      <c r="A35" s="59">
        <f>A34+1</f>
        <v>14</v>
      </c>
      <c r="B35" s="86" t="s">
        <v>4</v>
      </c>
      <c r="C35" s="56">
        <f>SUM(D35:I35)</f>
        <v>1578173.4</v>
      </c>
      <c r="D35" s="55">
        <f aca="true" t="shared" si="10" ref="D35:I35">SUM(D43+D50+D53+D56+D59+D63+D66+D73+D77+D82+D85+D88+D91+D95+D98+D102+D107+D112+D117)</f>
        <v>301844.3</v>
      </c>
      <c r="E35" s="55">
        <f t="shared" si="10"/>
        <v>261189.5</v>
      </c>
      <c r="F35" s="55">
        <f t="shared" si="10"/>
        <v>254251.40000000002</v>
      </c>
      <c r="G35" s="55">
        <f t="shared" si="10"/>
        <v>253629.40000000002</v>
      </c>
      <c r="H35" s="55">
        <f t="shared" si="10"/>
        <v>253629.40000000002</v>
      </c>
      <c r="I35" s="55">
        <f t="shared" si="10"/>
        <v>253629.40000000002</v>
      </c>
      <c r="J35" s="63"/>
      <c r="K35" s="19"/>
    </row>
    <row r="36" spans="1:11" s="13" customFormat="1" ht="15" customHeight="1">
      <c r="A36" s="59">
        <f>A35+1</f>
        <v>15</v>
      </c>
      <c r="B36" s="86" t="s">
        <v>6</v>
      </c>
      <c r="C36" s="56">
        <f>SUM(D36:I36)</f>
        <v>2669223.8</v>
      </c>
      <c r="D36" s="55">
        <f aca="true" t="shared" si="11" ref="D36:I36">SUM(D40+D46+D60+D67+D70+D74+D78+D92+D99+D103+D108+D113+D118)</f>
        <v>446343.10000000003</v>
      </c>
      <c r="E36" s="55">
        <f t="shared" si="11"/>
        <v>426729.10000000003</v>
      </c>
      <c r="F36" s="55">
        <f t="shared" si="11"/>
        <v>449037.9</v>
      </c>
      <c r="G36" s="55">
        <f t="shared" si="11"/>
        <v>449037.9</v>
      </c>
      <c r="H36" s="55">
        <f t="shared" si="11"/>
        <v>449037.9</v>
      </c>
      <c r="I36" s="55">
        <f t="shared" si="11"/>
        <v>449037.9</v>
      </c>
      <c r="J36" s="63"/>
      <c r="K36" s="19"/>
    </row>
    <row r="37" spans="1:11" s="13" customFormat="1" ht="15" customHeight="1">
      <c r="A37" s="59">
        <f>A36+1</f>
        <v>16</v>
      </c>
      <c r="B37" s="86" t="s">
        <v>5</v>
      </c>
      <c r="C37" s="56">
        <f>SUM(D37:I37)</f>
        <v>0</v>
      </c>
      <c r="D37" s="58">
        <f aca="true" t="shared" si="12" ref="D37:I37">SUM(D79+D104+D109+D114)</f>
        <v>0</v>
      </c>
      <c r="E37" s="58">
        <f t="shared" si="12"/>
        <v>0</v>
      </c>
      <c r="F37" s="58">
        <f t="shared" si="12"/>
        <v>0</v>
      </c>
      <c r="G37" s="58">
        <f t="shared" si="12"/>
        <v>0</v>
      </c>
      <c r="H37" s="58">
        <f t="shared" si="12"/>
        <v>0</v>
      </c>
      <c r="I37" s="58">
        <f t="shared" si="12"/>
        <v>0</v>
      </c>
      <c r="J37" s="98"/>
      <c r="K37" s="19"/>
    </row>
    <row r="38" spans="1:11" s="13" customFormat="1" ht="15" customHeight="1">
      <c r="A38" s="59"/>
      <c r="B38" s="70"/>
      <c r="C38" s="56"/>
      <c r="D38" s="58"/>
      <c r="E38" s="58"/>
      <c r="F38" s="58"/>
      <c r="G38" s="58"/>
      <c r="H38" s="58"/>
      <c r="I38" s="72"/>
      <c r="J38" s="63"/>
      <c r="K38" s="19"/>
    </row>
    <row r="39" spans="1:11" s="14" customFormat="1" ht="121.5" customHeight="1">
      <c r="A39" s="59">
        <f>A37+1</f>
        <v>17</v>
      </c>
      <c r="B39" s="60" t="s">
        <v>65</v>
      </c>
      <c r="C39" s="61">
        <f>SUM(D39:I39)</f>
        <v>1080568</v>
      </c>
      <c r="D39" s="61">
        <f aca="true" t="shared" si="13" ref="D39:I39">SUM(D40)</f>
        <v>167620</v>
      </c>
      <c r="E39" s="61">
        <f t="shared" si="13"/>
        <v>175580</v>
      </c>
      <c r="F39" s="61">
        <f t="shared" si="13"/>
        <v>184342</v>
      </c>
      <c r="G39" s="61">
        <f t="shared" si="13"/>
        <v>184342</v>
      </c>
      <c r="H39" s="61">
        <f t="shared" si="13"/>
        <v>184342</v>
      </c>
      <c r="I39" s="62">
        <f t="shared" si="13"/>
        <v>184342</v>
      </c>
      <c r="J39" s="63" t="s">
        <v>46</v>
      </c>
      <c r="K39" s="25"/>
    </row>
    <row r="40" spans="1:11" s="15" customFormat="1" ht="15" customHeight="1">
      <c r="A40" s="59">
        <f>A39+1</f>
        <v>18</v>
      </c>
      <c r="B40" s="64" t="s">
        <v>6</v>
      </c>
      <c r="C40" s="55">
        <f>SUM(D40:I40)</f>
        <v>1080568</v>
      </c>
      <c r="D40" s="55">
        <v>167620</v>
      </c>
      <c r="E40" s="55">
        <v>175580</v>
      </c>
      <c r="F40" s="55">
        <v>184342</v>
      </c>
      <c r="G40" s="55">
        <v>184342</v>
      </c>
      <c r="H40" s="55">
        <v>184342</v>
      </c>
      <c r="I40" s="55">
        <v>184342</v>
      </c>
      <c r="J40" s="63"/>
      <c r="K40" s="26"/>
    </row>
    <row r="41" spans="1:11" s="13" customFormat="1" ht="15" customHeight="1">
      <c r="A41" s="59"/>
      <c r="B41" s="64"/>
      <c r="C41" s="56"/>
      <c r="D41" s="58"/>
      <c r="E41" s="58"/>
      <c r="F41" s="58"/>
      <c r="G41" s="58"/>
      <c r="H41" s="58"/>
      <c r="I41" s="72"/>
      <c r="J41" s="63"/>
      <c r="K41" s="19"/>
    </row>
    <row r="42" spans="1:11" s="14" customFormat="1" ht="118.5" customHeight="1">
      <c r="A42" s="65">
        <f>A40+1</f>
        <v>19</v>
      </c>
      <c r="B42" s="66" t="s">
        <v>15</v>
      </c>
      <c r="C42" s="61">
        <f>SUM(D42:I42)</f>
        <v>657813.8</v>
      </c>
      <c r="D42" s="61">
        <f aca="true" t="shared" si="14" ref="D42:I42">SUM(D43:D43)</f>
        <v>97300</v>
      </c>
      <c r="E42" s="61">
        <f t="shared" si="14"/>
        <v>110992.6</v>
      </c>
      <c r="F42" s="61">
        <f t="shared" si="14"/>
        <v>112380.3</v>
      </c>
      <c r="G42" s="61">
        <f t="shared" si="14"/>
        <v>112380.3</v>
      </c>
      <c r="H42" s="61">
        <f t="shared" si="14"/>
        <v>112380.3</v>
      </c>
      <c r="I42" s="62">
        <f t="shared" si="14"/>
        <v>112380.3</v>
      </c>
      <c r="J42" s="63" t="s">
        <v>46</v>
      </c>
      <c r="K42" s="25"/>
    </row>
    <row r="43" spans="1:11" s="15" customFormat="1" ht="15" customHeight="1">
      <c r="A43" s="65">
        <f>A42+1</f>
        <v>20</v>
      </c>
      <c r="B43" s="64" t="s">
        <v>4</v>
      </c>
      <c r="C43" s="55">
        <f>SUM(D43:I43)</f>
        <v>657813.8</v>
      </c>
      <c r="D43" s="55">
        <f>97300</f>
        <v>97300</v>
      </c>
      <c r="E43" s="55">
        <v>110992.6</v>
      </c>
      <c r="F43" s="55">
        <v>112380.3</v>
      </c>
      <c r="G43" s="55">
        <v>112380.3</v>
      </c>
      <c r="H43" s="55">
        <v>112380.3</v>
      </c>
      <c r="I43" s="55">
        <v>112380.3</v>
      </c>
      <c r="J43" s="63"/>
      <c r="K43" s="26"/>
    </row>
    <row r="44" spans="1:11" s="13" customFormat="1" ht="15" customHeight="1">
      <c r="A44" s="59"/>
      <c r="B44" s="64"/>
      <c r="C44" s="56"/>
      <c r="D44" s="58"/>
      <c r="E44" s="58"/>
      <c r="F44" s="58"/>
      <c r="G44" s="58"/>
      <c r="H44" s="58"/>
      <c r="I44" s="72"/>
      <c r="J44" s="63"/>
      <c r="K44" s="19"/>
    </row>
    <row r="45" spans="1:11" s="16" customFormat="1" ht="154.5" customHeight="1">
      <c r="A45" s="65">
        <f>A43+1</f>
        <v>21</v>
      </c>
      <c r="B45" s="66" t="s">
        <v>66</v>
      </c>
      <c r="C45" s="61">
        <f>SUM(D45:I45)</f>
        <v>1462086</v>
      </c>
      <c r="D45" s="61">
        <f aca="true" t="shared" si="15" ref="D45:I45">SUM(D46)</f>
        <v>226030</v>
      </c>
      <c r="E45" s="61">
        <f t="shared" si="15"/>
        <v>236832</v>
      </c>
      <c r="F45" s="61">
        <f t="shared" si="15"/>
        <v>249806</v>
      </c>
      <c r="G45" s="61">
        <f t="shared" si="15"/>
        <v>249806</v>
      </c>
      <c r="H45" s="61">
        <f t="shared" si="15"/>
        <v>249806</v>
      </c>
      <c r="I45" s="62">
        <f t="shared" si="15"/>
        <v>249806</v>
      </c>
      <c r="J45" s="63" t="s">
        <v>47</v>
      </c>
      <c r="K45" s="27"/>
    </row>
    <row r="46" spans="1:11" s="15" customFormat="1" ht="15" customHeight="1">
      <c r="A46" s="65">
        <f>A45+1</f>
        <v>22</v>
      </c>
      <c r="B46" s="64" t="s">
        <v>6</v>
      </c>
      <c r="C46" s="55">
        <f>SUM(D46:I46)</f>
        <v>1462086</v>
      </c>
      <c r="D46" s="55">
        <f>225030+1000</f>
        <v>226030</v>
      </c>
      <c r="E46" s="55">
        <f>235794+1038</f>
        <v>236832</v>
      </c>
      <c r="F46" s="55">
        <f>248726+1080</f>
        <v>249806</v>
      </c>
      <c r="G46" s="55">
        <v>249806</v>
      </c>
      <c r="H46" s="55">
        <v>249806</v>
      </c>
      <c r="I46" s="55">
        <v>249806</v>
      </c>
      <c r="J46" s="63"/>
      <c r="K46" s="26"/>
    </row>
    <row r="47" spans="1:11" s="13" customFormat="1" ht="15" customHeight="1">
      <c r="A47" s="59"/>
      <c r="B47" s="70"/>
      <c r="C47" s="56"/>
      <c r="D47" s="58"/>
      <c r="E47" s="58"/>
      <c r="F47" s="58"/>
      <c r="G47" s="58"/>
      <c r="H47" s="58"/>
      <c r="I47" s="72"/>
      <c r="J47" s="63"/>
      <c r="K47" s="19"/>
    </row>
    <row r="48" spans="1:11" s="16" customFormat="1" ht="94.5" customHeight="1">
      <c r="A48" s="65">
        <f>A46+1</f>
        <v>23</v>
      </c>
      <c r="B48" s="60" t="s">
        <v>16</v>
      </c>
      <c r="C48" s="61">
        <f>SUM(D48:I48)</f>
        <v>432104.79999999993</v>
      </c>
      <c r="D48" s="61">
        <f aca="true" t="shared" si="16" ref="D48:I48">SUM(D50:D50)</f>
        <v>67648</v>
      </c>
      <c r="E48" s="61">
        <f t="shared" si="16"/>
        <v>72384.4</v>
      </c>
      <c r="F48" s="61">
        <f t="shared" si="16"/>
        <v>73018.1</v>
      </c>
      <c r="G48" s="61">
        <f t="shared" si="16"/>
        <v>73018.1</v>
      </c>
      <c r="H48" s="61">
        <f t="shared" si="16"/>
        <v>73018.1</v>
      </c>
      <c r="I48" s="62">
        <f t="shared" si="16"/>
        <v>73018.1</v>
      </c>
      <c r="J48" s="63" t="s">
        <v>48</v>
      </c>
      <c r="K48" s="27"/>
    </row>
    <row r="49" spans="1:11" s="15" customFormat="1" ht="51.75" customHeight="1">
      <c r="A49" s="65">
        <f>A48+1</f>
        <v>24</v>
      </c>
      <c r="B49" s="67" t="s">
        <v>9</v>
      </c>
      <c r="C49" s="68">
        <f>SUM(D49:I49)</f>
        <v>9247.2</v>
      </c>
      <c r="D49" s="68">
        <v>1541.2</v>
      </c>
      <c r="E49" s="68">
        <v>1541.2</v>
      </c>
      <c r="F49" s="68">
        <v>1541.2</v>
      </c>
      <c r="G49" s="68">
        <v>1541.2</v>
      </c>
      <c r="H49" s="68">
        <v>1541.2</v>
      </c>
      <c r="I49" s="68">
        <v>1541.2</v>
      </c>
      <c r="J49" s="69"/>
      <c r="K49" s="26"/>
    </row>
    <row r="50" spans="1:11" s="15" customFormat="1" ht="15" customHeight="1">
      <c r="A50" s="59">
        <f>A49+1</f>
        <v>25</v>
      </c>
      <c r="B50" s="70" t="s">
        <v>4</v>
      </c>
      <c r="C50" s="55">
        <f>SUM(D50:I50)</f>
        <v>432104.79999999993</v>
      </c>
      <c r="D50" s="55">
        <v>67648</v>
      </c>
      <c r="E50" s="55">
        <v>72384.4</v>
      </c>
      <c r="F50" s="55">
        <v>73018.1</v>
      </c>
      <c r="G50" s="55">
        <v>73018.1</v>
      </c>
      <c r="H50" s="55">
        <v>73018.1</v>
      </c>
      <c r="I50" s="55">
        <v>73018.1</v>
      </c>
      <c r="J50" s="63"/>
      <c r="K50" s="26"/>
    </row>
    <row r="51" spans="1:11" s="13" customFormat="1" ht="15" customHeight="1">
      <c r="A51" s="59"/>
      <c r="B51" s="70"/>
      <c r="C51" s="56"/>
      <c r="D51" s="58"/>
      <c r="E51" s="58"/>
      <c r="F51" s="58"/>
      <c r="G51" s="58"/>
      <c r="H51" s="58"/>
      <c r="I51" s="72"/>
      <c r="J51" s="63"/>
      <c r="K51" s="19"/>
    </row>
    <row r="52" spans="1:11" s="15" customFormat="1" ht="87" customHeight="1">
      <c r="A52" s="65">
        <f>A50+1</f>
        <v>26</v>
      </c>
      <c r="B52" s="71" t="s">
        <v>17</v>
      </c>
      <c r="C52" s="61">
        <f>SUM(D52:I52)</f>
        <v>250884.889</v>
      </c>
      <c r="D52" s="56">
        <f aca="true" t="shared" si="17" ref="D52:I52">SUM(D53:D53)</f>
        <v>40941.889</v>
      </c>
      <c r="E52" s="56">
        <f t="shared" si="17"/>
        <v>42277</v>
      </c>
      <c r="F52" s="56">
        <f t="shared" si="17"/>
        <v>41916.5</v>
      </c>
      <c r="G52" s="56">
        <f t="shared" si="17"/>
        <v>41916.5</v>
      </c>
      <c r="H52" s="56">
        <f t="shared" si="17"/>
        <v>41916.5</v>
      </c>
      <c r="I52" s="57">
        <f t="shared" si="17"/>
        <v>41916.5</v>
      </c>
      <c r="J52" s="63" t="s">
        <v>49</v>
      </c>
      <c r="K52" s="26"/>
    </row>
    <row r="53" spans="1:11" s="15" customFormat="1" ht="15" customHeight="1">
      <c r="A53" s="59">
        <f>A52+1</f>
        <v>27</v>
      </c>
      <c r="B53" s="70" t="s">
        <v>4</v>
      </c>
      <c r="C53" s="55">
        <f>SUM(D53:I53)</f>
        <v>250884.889</v>
      </c>
      <c r="D53" s="55">
        <v>40941.889</v>
      </c>
      <c r="E53" s="55">
        <v>42277</v>
      </c>
      <c r="F53" s="55">
        <v>41916.5</v>
      </c>
      <c r="G53" s="55">
        <v>41916.5</v>
      </c>
      <c r="H53" s="55">
        <v>41916.5</v>
      </c>
      <c r="I53" s="55">
        <v>41916.5</v>
      </c>
      <c r="J53" s="63"/>
      <c r="K53" s="26"/>
    </row>
    <row r="54" spans="1:11" s="13" customFormat="1" ht="15" customHeight="1">
      <c r="A54" s="59"/>
      <c r="B54" s="70"/>
      <c r="C54" s="56"/>
      <c r="D54" s="58"/>
      <c r="E54" s="58"/>
      <c r="F54" s="58"/>
      <c r="G54" s="58"/>
      <c r="H54" s="58"/>
      <c r="I54" s="72"/>
      <c r="J54" s="63"/>
      <c r="K54" s="19"/>
    </row>
    <row r="55" spans="1:11" s="15" customFormat="1" ht="70.5" customHeight="1">
      <c r="A55" s="65">
        <f>A53+1</f>
        <v>28</v>
      </c>
      <c r="B55" s="71" t="s">
        <v>31</v>
      </c>
      <c r="C55" s="61">
        <f>SUM(D55:I55)</f>
        <v>20161.5</v>
      </c>
      <c r="D55" s="61">
        <f aca="true" t="shared" si="18" ref="D55:I55">SUM(D56)</f>
        <v>3120.2</v>
      </c>
      <c r="E55" s="61">
        <f t="shared" si="18"/>
        <v>3315.3</v>
      </c>
      <c r="F55" s="61">
        <f t="shared" si="18"/>
        <v>3431.5</v>
      </c>
      <c r="G55" s="61">
        <f t="shared" si="18"/>
        <v>3431.5</v>
      </c>
      <c r="H55" s="61">
        <f t="shared" si="18"/>
        <v>3431.5</v>
      </c>
      <c r="I55" s="62">
        <f t="shared" si="18"/>
        <v>3431.5</v>
      </c>
      <c r="J55" s="63">
        <v>38</v>
      </c>
      <c r="K55" s="26"/>
    </row>
    <row r="56" spans="1:11" s="15" customFormat="1" ht="15" customHeight="1">
      <c r="A56" s="59">
        <f>A55+1</f>
        <v>29</v>
      </c>
      <c r="B56" s="64" t="s">
        <v>4</v>
      </c>
      <c r="C56" s="55">
        <f>SUM(D56:I56)</f>
        <v>20161.5</v>
      </c>
      <c r="D56" s="55">
        <v>3120.2</v>
      </c>
      <c r="E56" s="55">
        <v>3315.3</v>
      </c>
      <c r="F56" s="55">
        <v>3431.5</v>
      </c>
      <c r="G56" s="55">
        <v>3431.5</v>
      </c>
      <c r="H56" s="55">
        <v>3431.5</v>
      </c>
      <c r="I56" s="55">
        <v>3431.5</v>
      </c>
      <c r="J56" s="63"/>
      <c r="K56" s="26"/>
    </row>
    <row r="57" spans="1:11" s="15" customFormat="1" ht="15" customHeight="1">
      <c r="A57" s="59"/>
      <c r="B57" s="64"/>
      <c r="C57" s="56"/>
      <c r="D57" s="55"/>
      <c r="E57" s="55"/>
      <c r="F57" s="55"/>
      <c r="G57" s="55"/>
      <c r="H57" s="55"/>
      <c r="I57" s="73"/>
      <c r="J57" s="63"/>
      <c r="K57" s="26"/>
    </row>
    <row r="58" spans="1:11" s="15" customFormat="1" ht="77.25" customHeight="1">
      <c r="A58" s="65">
        <f>A56+1</f>
        <v>30</v>
      </c>
      <c r="B58" s="71" t="s">
        <v>62</v>
      </c>
      <c r="C58" s="61">
        <f>SUM(D58:I58)</f>
        <v>91103.52</v>
      </c>
      <c r="D58" s="61">
        <f aca="true" t="shared" si="19" ref="D58:I58">SUM(D59:D60)</f>
        <v>31688.52</v>
      </c>
      <c r="E58" s="61">
        <f t="shared" si="19"/>
        <v>11883</v>
      </c>
      <c r="F58" s="61">
        <f t="shared" si="19"/>
        <v>11883</v>
      </c>
      <c r="G58" s="61">
        <f t="shared" si="19"/>
        <v>11883</v>
      </c>
      <c r="H58" s="61">
        <f t="shared" si="19"/>
        <v>11883</v>
      </c>
      <c r="I58" s="62">
        <f t="shared" si="19"/>
        <v>11883</v>
      </c>
      <c r="J58" s="63">
        <v>30</v>
      </c>
      <c r="K58" s="26"/>
    </row>
    <row r="59" spans="1:11" s="15" customFormat="1" ht="15" customHeight="1">
      <c r="A59" s="59">
        <f>A58+1</f>
        <v>31</v>
      </c>
      <c r="B59" s="70" t="s">
        <v>4</v>
      </c>
      <c r="C59" s="55">
        <f>SUM(D59:I59)</f>
        <v>91103.52</v>
      </c>
      <c r="D59" s="55">
        <v>31688.52</v>
      </c>
      <c r="E59" s="55">
        <v>11883</v>
      </c>
      <c r="F59" s="55">
        <v>11883</v>
      </c>
      <c r="G59" s="55">
        <v>11883</v>
      </c>
      <c r="H59" s="55">
        <v>11883</v>
      </c>
      <c r="I59" s="55">
        <v>11883</v>
      </c>
      <c r="J59" s="63"/>
      <c r="K59" s="26"/>
    </row>
    <row r="60" spans="1:11" s="15" customFormat="1" ht="15" customHeight="1">
      <c r="A60" s="59">
        <f>A59+1</f>
        <v>32</v>
      </c>
      <c r="B60" s="70" t="s">
        <v>6</v>
      </c>
      <c r="C60" s="55">
        <f>SUM(D60:I60)</f>
        <v>0</v>
      </c>
      <c r="D60" s="55"/>
      <c r="E60" s="55"/>
      <c r="F60" s="55"/>
      <c r="G60" s="55"/>
      <c r="H60" s="55"/>
      <c r="I60" s="73"/>
      <c r="J60" s="63"/>
      <c r="K60" s="26"/>
    </row>
    <row r="61" spans="1:11" s="13" customFormat="1" ht="15" customHeight="1">
      <c r="A61" s="59"/>
      <c r="B61" s="70"/>
      <c r="C61" s="56"/>
      <c r="D61" s="58"/>
      <c r="E61" s="58"/>
      <c r="F61" s="58"/>
      <c r="G61" s="58"/>
      <c r="H61" s="58"/>
      <c r="I61" s="72"/>
      <c r="J61" s="63"/>
      <c r="K61" s="19"/>
    </row>
    <row r="62" spans="1:11" s="12" customFormat="1" ht="120" customHeight="1">
      <c r="A62" s="65">
        <f>A60+1</f>
        <v>33</v>
      </c>
      <c r="B62" s="71" t="s">
        <v>21</v>
      </c>
      <c r="C62" s="61">
        <f>SUM(D62:I62)</f>
        <v>581.851</v>
      </c>
      <c r="D62" s="56">
        <f aca="true" t="shared" si="20" ref="D62:I62">SUM(D63:D63)</f>
        <v>581.851</v>
      </c>
      <c r="E62" s="56">
        <f t="shared" si="20"/>
        <v>0</v>
      </c>
      <c r="F62" s="56">
        <f t="shared" si="20"/>
        <v>0</v>
      </c>
      <c r="G62" s="56">
        <f t="shared" si="20"/>
        <v>0</v>
      </c>
      <c r="H62" s="56">
        <f t="shared" si="20"/>
        <v>0</v>
      </c>
      <c r="I62" s="57">
        <f t="shared" si="20"/>
        <v>0</v>
      </c>
      <c r="J62" s="63">
        <v>11</v>
      </c>
      <c r="K62" s="24"/>
    </row>
    <row r="63" spans="1:11" s="15" customFormat="1" ht="15" customHeight="1">
      <c r="A63" s="59">
        <f>A62+1</f>
        <v>34</v>
      </c>
      <c r="B63" s="70" t="s">
        <v>4</v>
      </c>
      <c r="C63" s="55">
        <f>SUM(D63:I63)</f>
        <v>581.851</v>
      </c>
      <c r="D63" s="55">
        <v>581.851</v>
      </c>
      <c r="E63" s="55">
        <v>0</v>
      </c>
      <c r="F63" s="55">
        <v>0</v>
      </c>
      <c r="G63" s="55">
        <v>0</v>
      </c>
      <c r="H63" s="55">
        <v>0</v>
      </c>
      <c r="I63" s="73">
        <v>0</v>
      </c>
      <c r="J63" s="63"/>
      <c r="K63" s="26"/>
    </row>
    <row r="64" spans="1:11" s="13" customFormat="1" ht="15" customHeight="1">
      <c r="A64" s="59"/>
      <c r="B64" s="70"/>
      <c r="C64" s="56"/>
      <c r="D64" s="58"/>
      <c r="E64" s="58"/>
      <c r="F64" s="58"/>
      <c r="G64" s="58"/>
      <c r="H64" s="58"/>
      <c r="I64" s="72"/>
      <c r="J64" s="63"/>
      <c r="K64" s="19"/>
    </row>
    <row r="65" spans="1:11" s="15" customFormat="1" ht="134.25" customHeight="1">
      <c r="A65" s="65">
        <f>A63+1</f>
        <v>35</v>
      </c>
      <c r="B65" s="71" t="s">
        <v>67</v>
      </c>
      <c r="C65" s="61">
        <f>SUM(D65:I65)</f>
        <v>12000</v>
      </c>
      <c r="D65" s="61">
        <f aca="true" t="shared" si="21" ref="D65:I65">SUM(D66:D67)</f>
        <v>2000</v>
      </c>
      <c r="E65" s="61">
        <f t="shared" si="21"/>
        <v>2000</v>
      </c>
      <c r="F65" s="61">
        <f t="shared" si="21"/>
        <v>2000</v>
      </c>
      <c r="G65" s="61">
        <f t="shared" si="21"/>
        <v>2000</v>
      </c>
      <c r="H65" s="61">
        <f t="shared" si="21"/>
        <v>2000</v>
      </c>
      <c r="I65" s="62">
        <f t="shared" si="21"/>
        <v>2000</v>
      </c>
      <c r="J65" s="63">
        <v>38</v>
      </c>
      <c r="K65" s="26"/>
    </row>
    <row r="66" spans="1:11" s="15" customFormat="1" ht="15" customHeight="1">
      <c r="A66" s="59">
        <f>A65+1</f>
        <v>36</v>
      </c>
      <c r="B66" s="64" t="s">
        <v>4</v>
      </c>
      <c r="C66" s="55">
        <f>SUM(D66:I66)</f>
        <v>12000</v>
      </c>
      <c r="D66" s="55">
        <v>2000</v>
      </c>
      <c r="E66" s="55">
        <v>2000</v>
      </c>
      <c r="F66" s="55">
        <v>2000</v>
      </c>
      <c r="G66" s="55">
        <v>2000</v>
      </c>
      <c r="H66" s="55">
        <v>2000</v>
      </c>
      <c r="I66" s="73">
        <v>2000</v>
      </c>
      <c r="J66" s="63"/>
      <c r="K66" s="26"/>
    </row>
    <row r="67" spans="1:11" s="15" customFormat="1" ht="15" customHeight="1">
      <c r="A67" s="59">
        <f>A66+1</f>
        <v>37</v>
      </c>
      <c r="B67" s="74" t="s">
        <v>6</v>
      </c>
      <c r="C67" s="55">
        <f>SUM(D67:I67)</f>
        <v>0</v>
      </c>
      <c r="D67" s="55"/>
      <c r="E67" s="55"/>
      <c r="F67" s="55"/>
      <c r="G67" s="55"/>
      <c r="H67" s="55"/>
      <c r="I67" s="73"/>
      <c r="J67" s="63"/>
      <c r="K67" s="26"/>
    </row>
    <row r="68" spans="1:11" s="15" customFormat="1" ht="15" customHeight="1">
      <c r="A68" s="59"/>
      <c r="B68" s="74"/>
      <c r="C68" s="56"/>
      <c r="D68" s="55"/>
      <c r="E68" s="55"/>
      <c r="F68" s="55"/>
      <c r="G68" s="55"/>
      <c r="H68" s="55"/>
      <c r="I68" s="73"/>
      <c r="J68" s="63"/>
      <c r="K68" s="26"/>
    </row>
    <row r="69" spans="1:11" s="15" customFormat="1" ht="95.25" customHeight="1">
      <c r="A69" s="65">
        <f>A67+1</f>
        <v>38</v>
      </c>
      <c r="B69" s="71" t="s">
        <v>18</v>
      </c>
      <c r="C69" s="61">
        <f>SUM(D69:I69)</f>
        <v>38119</v>
      </c>
      <c r="D69" s="61">
        <f aca="true" t="shared" si="22" ref="D69:I69">SUM(D70)</f>
        <v>38119</v>
      </c>
      <c r="E69" s="61">
        <f t="shared" si="22"/>
        <v>0</v>
      </c>
      <c r="F69" s="61">
        <f t="shared" si="22"/>
        <v>0</v>
      </c>
      <c r="G69" s="61">
        <f t="shared" si="22"/>
        <v>0</v>
      </c>
      <c r="H69" s="61">
        <f t="shared" si="22"/>
        <v>0</v>
      </c>
      <c r="I69" s="62">
        <f t="shared" si="22"/>
        <v>0</v>
      </c>
      <c r="J69" s="63">
        <v>21</v>
      </c>
      <c r="K69" s="26"/>
    </row>
    <row r="70" spans="1:11" s="15" customFormat="1" ht="15.75" customHeight="1">
      <c r="A70" s="59">
        <f>A69+1</f>
        <v>39</v>
      </c>
      <c r="B70" s="64" t="s">
        <v>6</v>
      </c>
      <c r="C70" s="55">
        <f>SUM(D70:I70)</f>
        <v>38119</v>
      </c>
      <c r="D70" s="55">
        <v>38119</v>
      </c>
      <c r="E70" s="55"/>
      <c r="F70" s="55"/>
      <c r="G70" s="55"/>
      <c r="H70" s="55"/>
      <c r="I70" s="55"/>
      <c r="J70" s="63"/>
      <c r="K70" s="26"/>
    </row>
    <row r="71" spans="1:11" s="13" customFormat="1" ht="15" customHeight="1">
      <c r="A71" s="59"/>
      <c r="B71" s="70"/>
      <c r="C71" s="56"/>
      <c r="D71" s="58"/>
      <c r="E71" s="58"/>
      <c r="F71" s="58"/>
      <c r="G71" s="58"/>
      <c r="H71" s="58"/>
      <c r="I71" s="72"/>
      <c r="J71" s="63"/>
      <c r="K71" s="19"/>
    </row>
    <row r="72" spans="1:11" s="15" customFormat="1" ht="96.75" customHeight="1">
      <c r="A72" s="65">
        <f>A70+1</f>
        <v>40</v>
      </c>
      <c r="B72" s="71" t="s">
        <v>61</v>
      </c>
      <c r="C72" s="61">
        <f>SUM(D72:I72)</f>
        <v>114206.4</v>
      </c>
      <c r="D72" s="61">
        <f aca="true" t="shared" si="23" ref="D72:I72">SUM(D73:D74)</f>
        <v>18303.9</v>
      </c>
      <c r="E72" s="61">
        <f t="shared" si="23"/>
        <v>18771.7</v>
      </c>
      <c r="F72" s="61">
        <f t="shared" si="23"/>
        <v>19282.7</v>
      </c>
      <c r="G72" s="61">
        <f t="shared" si="23"/>
        <v>19282.7</v>
      </c>
      <c r="H72" s="61">
        <f t="shared" si="23"/>
        <v>19282.7</v>
      </c>
      <c r="I72" s="62">
        <f t="shared" si="23"/>
        <v>19282.7</v>
      </c>
      <c r="J72" s="63" t="s">
        <v>50</v>
      </c>
      <c r="K72" s="26"/>
    </row>
    <row r="73" spans="1:11" s="15" customFormat="1" ht="15" customHeight="1">
      <c r="A73" s="59">
        <f>A72+1</f>
        <v>41</v>
      </c>
      <c r="B73" s="64" t="s">
        <v>4</v>
      </c>
      <c r="C73" s="55">
        <f>SUM(D73:I73)</f>
        <v>36000</v>
      </c>
      <c r="D73" s="55">
        <v>6000</v>
      </c>
      <c r="E73" s="55">
        <v>6000</v>
      </c>
      <c r="F73" s="55">
        <v>6000</v>
      </c>
      <c r="G73" s="55">
        <v>6000</v>
      </c>
      <c r="H73" s="55">
        <v>6000</v>
      </c>
      <c r="I73" s="55">
        <v>6000</v>
      </c>
      <c r="J73" s="63"/>
      <c r="K73" s="26"/>
    </row>
    <row r="74" spans="1:11" s="15" customFormat="1" ht="15" customHeight="1">
      <c r="A74" s="59">
        <f>A73+1</f>
        <v>42</v>
      </c>
      <c r="B74" s="64" t="s">
        <v>6</v>
      </c>
      <c r="C74" s="55">
        <f>SUM(D74:I74)</f>
        <v>78206.4</v>
      </c>
      <c r="D74" s="55">
        <f>12303.9</f>
        <v>12303.9</v>
      </c>
      <c r="E74" s="55">
        <v>12771.7</v>
      </c>
      <c r="F74" s="55">
        <v>13282.7</v>
      </c>
      <c r="G74" s="55">
        <v>13282.7</v>
      </c>
      <c r="H74" s="55">
        <v>13282.7</v>
      </c>
      <c r="I74" s="55">
        <v>13282.7</v>
      </c>
      <c r="J74" s="63"/>
      <c r="K74" s="26"/>
    </row>
    <row r="75" spans="1:11" s="13" customFormat="1" ht="15" customHeight="1">
      <c r="A75" s="59"/>
      <c r="B75" s="64"/>
      <c r="C75" s="56"/>
      <c r="D75" s="58"/>
      <c r="E75" s="58"/>
      <c r="F75" s="58"/>
      <c r="G75" s="58"/>
      <c r="H75" s="58"/>
      <c r="I75" s="72"/>
      <c r="J75" s="63"/>
      <c r="K75" s="19"/>
    </row>
    <row r="76" spans="1:11" s="16" customFormat="1" ht="76.5" customHeight="1">
      <c r="A76" s="65">
        <f>A74+1</f>
        <v>43</v>
      </c>
      <c r="B76" s="75" t="s">
        <v>19</v>
      </c>
      <c r="C76" s="61">
        <f>SUM(D76:I76)</f>
        <v>1566</v>
      </c>
      <c r="D76" s="61">
        <f aca="true" t="shared" si="24" ref="D76:I76">SUM(D77:D79)</f>
        <v>522</v>
      </c>
      <c r="E76" s="61">
        <f t="shared" si="24"/>
        <v>522</v>
      </c>
      <c r="F76" s="61">
        <f t="shared" si="24"/>
        <v>522</v>
      </c>
      <c r="G76" s="61">
        <f t="shared" si="24"/>
        <v>0</v>
      </c>
      <c r="H76" s="61">
        <f t="shared" si="24"/>
        <v>0</v>
      </c>
      <c r="I76" s="62">
        <f t="shared" si="24"/>
        <v>0</v>
      </c>
      <c r="J76" s="63" t="s">
        <v>51</v>
      </c>
      <c r="K76" s="27"/>
    </row>
    <row r="77" spans="1:11" s="15" customFormat="1" ht="15" customHeight="1">
      <c r="A77" s="59">
        <f>A76+1</f>
        <v>44</v>
      </c>
      <c r="B77" s="64" t="s">
        <v>4</v>
      </c>
      <c r="C77" s="55">
        <f>SUM(D77:I77)</f>
        <v>1566</v>
      </c>
      <c r="D77" s="55">
        <v>522</v>
      </c>
      <c r="E77" s="55">
        <v>522</v>
      </c>
      <c r="F77" s="55">
        <v>522</v>
      </c>
      <c r="G77" s="55">
        <v>0</v>
      </c>
      <c r="H77" s="55">
        <v>0</v>
      </c>
      <c r="I77" s="73">
        <v>0</v>
      </c>
      <c r="J77" s="63"/>
      <c r="K77" s="26"/>
    </row>
    <row r="78" spans="1:11" s="15" customFormat="1" ht="15" customHeight="1">
      <c r="A78" s="59">
        <f>A77+1</f>
        <v>45</v>
      </c>
      <c r="B78" s="64" t="s">
        <v>6</v>
      </c>
      <c r="C78" s="55">
        <f>SUM(D78:I78)</f>
        <v>0</v>
      </c>
      <c r="D78" s="55"/>
      <c r="E78" s="55"/>
      <c r="F78" s="55"/>
      <c r="G78" s="55"/>
      <c r="H78" s="55"/>
      <c r="I78" s="73"/>
      <c r="J78" s="63"/>
      <c r="K78" s="26"/>
    </row>
    <row r="79" spans="1:11" s="15" customFormat="1" ht="15" customHeight="1">
      <c r="A79" s="59">
        <f>A78+1</f>
        <v>46</v>
      </c>
      <c r="B79" s="64" t="s">
        <v>5</v>
      </c>
      <c r="C79" s="55">
        <f>SUM(D79:I79)</f>
        <v>0</v>
      </c>
      <c r="D79" s="55"/>
      <c r="E79" s="55"/>
      <c r="F79" s="55"/>
      <c r="G79" s="55"/>
      <c r="H79" s="55"/>
      <c r="I79" s="73"/>
      <c r="J79" s="63"/>
      <c r="K79" s="26"/>
    </row>
    <row r="80" spans="1:11" s="13" customFormat="1" ht="15" customHeight="1">
      <c r="A80" s="59"/>
      <c r="B80" s="64"/>
      <c r="C80" s="56"/>
      <c r="D80" s="58"/>
      <c r="E80" s="58"/>
      <c r="F80" s="58"/>
      <c r="G80" s="58"/>
      <c r="H80" s="58"/>
      <c r="I80" s="72"/>
      <c r="J80" s="63"/>
      <c r="K80" s="19"/>
    </row>
    <row r="81" spans="1:11" s="15" customFormat="1" ht="63.75" customHeight="1">
      <c r="A81" s="65">
        <f>A79+1</f>
        <v>47</v>
      </c>
      <c r="B81" s="71" t="s">
        <v>24</v>
      </c>
      <c r="C81" s="61">
        <f>SUM(D81:I81)</f>
        <v>12000</v>
      </c>
      <c r="D81" s="61">
        <f aca="true" t="shared" si="25" ref="D81:I81">SUM(D82)</f>
        <v>2000</v>
      </c>
      <c r="E81" s="61">
        <f t="shared" si="25"/>
        <v>2000</v>
      </c>
      <c r="F81" s="61">
        <f t="shared" si="25"/>
        <v>2000</v>
      </c>
      <c r="G81" s="61">
        <f t="shared" si="25"/>
        <v>2000</v>
      </c>
      <c r="H81" s="61">
        <f t="shared" si="25"/>
        <v>2000</v>
      </c>
      <c r="I81" s="62">
        <f t="shared" si="25"/>
        <v>2000</v>
      </c>
      <c r="J81" s="63" t="s">
        <v>50</v>
      </c>
      <c r="K81" s="26"/>
    </row>
    <row r="82" spans="1:11" s="15" customFormat="1" ht="15" customHeight="1">
      <c r="A82" s="59">
        <f>A81+1</f>
        <v>48</v>
      </c>
      <c r="B82" s="64" t="s">
        <v>4</v>
      </c>
      <c r="C82" s="55">
        <f>SUM(D82:I82)</f>
        <v>12000</v>
      </c>
      <c r="D82" s="55">
        <v>2000</v>
      </c>
      <c r="E82" s="55">
        <v>2000</v>
      </c>
      <c r="F82" s="55">
        <v>2000</v>
      </c>
      <c r="G82" s="55">
        <v>2000</v>
      </c>
      <c r="H82" s="55">
        <v>2000</v>
      </c>
      <c r="I82" s="55">
        <v>2000</v>
      </c>
      <c r="J82" s="63"/>
      <c r="K82" s="26"/>
    </row>
    <row r="83" spans="1:11" s="13" customFormat="1" ht="15" customHeight="1">
      <c r="A83" s="59"/>
      <c r="B83" s="99"/>
      <c r="C83" s="56"/>
      <c r="D83" s="58"/>
      <c r="E83" s="58"/>
      <c r="F83" s="58"/>
      <c r="G83" s="58"/>
      <c r="H83" s="58"/>
      <c r="I83" s="72"/>
      <c r="J83" s="63"/>
      <c r="K83" s="19"/>
    </row>
    <row r="84" spans="1:11" s="15" customFormat="1" ht="60.75" customHeight="1">
      <c r="A84" s="65">
        <f>A82+1</f>
        <v>49</v>
      </c>
      <c r="B84" s="71" t="s">
        <v>25</v>
      </c>
      <c r="C84" s="61">
        <f>SUM(D84:I84)</f>
        <v>6000</v>
      </c>
      <c r="D84" s="61">
        <f aca="true" t="shared" si="26" ref="D84:I84">SUM(D85)</f>
        <v>1000</v>
      </c>
      <c r="E84" s="61">
        <f t="shared" si="26"/>
        <v>1000</v>
      </c>
      <c r="F84" s="61">
        <f t="shared" si="26"/>
        <v>1000</v>
      </c>
      <c r="G84" s="61">
        <f t="shared" si="26"/>
        <v>1000</v>
      </c>
      <c r="H84" s="61">
        <f t="shared" si="26"/>
        <v>1000</v>
      </c>
      <c r="I84" s="62">
        <f t="shared" si="26"/>
        <v>1000</v>
      </c>
      <c r="J84" s="63" t="s">
        <v>52</v>
      </c>
      <c r="K84" s="26"/>
    </row>
    <row r="85" spans="1:11" s="15" customFormat="1" ht="15" customHeight="1">
      <c r="A85" s="59">
        <f>A84+1</f>
        <v>50</v>
      </c>
      <c r="B85" s="64" t="s">
        <v>4</v>
      </c>
      <c r="C85" s="55">
        <f>SUM(D85:I85)</f>
        <v>6000</v>
      </c>
      <c r="D85" s="55">
        <v>1000</v>
      </c>
      <c r="E85" s="55">
        <v>1000</v>
      </c>
      <c r="F85" s="55">
        <v>1000</v>
      </c>
      <c r="G85" s="55">
        <v>1000</v>
      </c>
      <c r="H85" s="55">
        <v>1000</v>
      </c>
      <c r="I85" s="55">
        <v>1000</v>
      </c>
      <c r="J85" s="63"/>
      <c r="K85" s="26"/>
    </row>
    <row r="86" spans="1:11" s="13" customFormat="1" ht="15" customHeight="1">
      <c r="A86" s="59"/>
      <c r="B86" s="64"/>
      <c r="C86" s="56"/>
      <c r="D86" s="58"/>
      <c r="E86" s="58"/>
      <c r="F86" s="58"/>
      <c r="G86" s="58"/>
      <c r="H86" s="58"/>
      <c r="I86" s="72"/>
      <c r="J86" s="63"/>
      <c r="K86" s="19"/>
    </row>
    <row r="87" spans="1:11" s="13" customFormat="1" ht="174" customHeight="1">
      <c r="A87" s="65">
        <f>A85+1</f>
        <v>51</v>
      </c>
      <c r="B87" s="71" t="s">
        <v>56</v>
      </c>
      <c r="C87" s="61">
        <f>SUM(D87:I87)</f>
        <v>4097.64</v>
      </c>
      <c r="D87" s="61">
        <f aca="true" t="shared" si="27" ref="D87:I87">SUM(D88:D88)</f>
        <v>4097.64</v>
      </c>
      <c r="E87" s="61">
        <f t="shared" si="27"/>
        <v>0</v>
      </c>
      <c r="F87" s="61">
        <f t="shared" si="27"/>
        <v>0</v>
      </c>
      <c r="G87" s="61">
        <f t="shared" si="27"/>
        <v>0</v>
      </c>
      <c r="H87" s="61">
        <f t="shared" si="27"/>
        <v>0</v>
      </c>
      <c r="I87" s="62">
        <f t="shared" si="27"/>
        <v>0</v>
      </c>
      <c r="J87" s="63" t="s">
        <v>53</v>
      </c>
      <c r="K87" s="19"/>
    </row>
    <row r="88" spans="1:11" s="13" customFormat="1" ht="15" customHeight="1">
      <c r="A88" s="59">
        <f>A87+1</f>
        <v>52</v>
      </c>
      <c r="B88" s="64" t="s">
        <v>4</v>
      </c>
      <c r="C88" s="55">
        <f>SUM(D88:I88)</f>
        <v>4097.64</v>
      </c>
      <c r="D88" s="55">
        <v>4097.64</v>
      </c>
      <c r="E88" s="55">
        <v>0</v>
      </c>
      <c r="F88" s="55">
        <v>0</v>
      </c>
      <c r="G88" s="55">
        <v>0</v>
      </c>
      <c r="H88" s="55">
        <v>0</v>
      </c>
      <c r="I88" s="73">
        <v>0</v>
      </c>
      <c r="J88" s="63"/>
      <c r="K88" s="19"/>
    </row>
    <row r="89" spans="1:11" s="13" customFormat="1" ht="15" customHeight="1">
      <c r="A89" s="59"/>
      <c r="B89" s="64"/>
      <c r="C89" s="56"/>
      <c r="D89" s="58"/>
      <c r="E89" s="58"/>
      <c r="F89" s="58"/>
      <c r="G89" s="58"/>
      <c r="H89" s="58"/>
      <c r="I89" s="72"/>
      <c r="J89" s="63"/>
      <c r="K89" s="19"/>
    </row>
    <row r="90" spans="1:11" s="13" customFormat="1" ht="53.25" customHeight="1">
      <c r="A90" s="65">
        <f>A88+1</f>
        <v>53</v>
      </c>
      <c r="B90" s="71" t="s">
        <v>26</v>
      </c>
      <c r="C90" s="61">
        <f>SUM(D90:I90)</f>
        <v>17970.2</v>
      </c>
      <c r="D90" s="61">
        <f aca="true" t="shared" si="28" ref="D90:I90">SUM(D91:D92)</f>
        <v>11855</v>
      </c>
      <c r="E90" s="61">
        <f t="shared" si="28"/>
        <v>6115.2</v>
      </c>
      <c r="F90" s="61">
        <f t="shared" si="28"/>
        <v>0</v>
      </c>
      <c r="G90" s="61">
        <f t="shared" si="28"/>
        <v>0</v>
      </c>
      <c r="H90" s="61">
        <f t="shared" si="28"/>
        <v>0</v>
      </c>
      <c r="I90" s="62">
        <f t="shared" si="28"/>
        <v>0</v>
      </c>
      <c r="J90" s="63">
        <v>27</v>
      </c>
      <c r="K90" s="19"/>
    </row>
    <row r="91" spans="1:11" s="13" customFormat="1" ht="15" customHeight="1">
      <c r="A91" s="59">
        <f>A90+1</f>
        <v>54</v>
      </c>
      <c r="B91" s="64" t="s">
        <v>4</v>
      </c>
      <c r="C91" s="55">
        <f>SUM(D91:I91)</f>
        <v>17970.2</v>
      </c>
      <c r="D91" s="55">
        <f>11855</f>
        <v>11855</v>
      </c>
      <c r="E91" s="55">
        <v>6115.2</v>
      </c>
      <c r="F91" s="55">
        <v>0</v>
      </c>
      <c r="G91" s="55">
        <v>0</v>
      </c>
      <c r="H91" s="55">
        <v>0</v>
      </c>
      <c r="I91" s="73">
        <v>0</v>
      </c>
      <c r="J91" s="63"/>
      <c r="K91" s="19"/>
    </row>
    <row r="92" spans="1:11" s="13" customFormat="1" ht="15" customHeight="1">
      <c r="A92" s="59">
        <f>A91+1</f>
        <v>55</v>
      </c>
      <c r="B92" s="64" t="s">
        <v>6</v>
      </c>
      <c r="C92" s="55">
        <f>SUM(D92:I92)</f>
        <v>0</v>
      </c>
      <c r="D92" s="55"/>
      <c r="E92" s="55"/>
      <c r="F92" s="55"/>
      <c r="G92" s="55"/>
      <c r="H92" s="55"/>
      <c r="I92" s="73"/>
      <c r="J92" s="63"/>
      <c r="K92" s="19"/>
    </row>
    <row r="93" spans="1:11" s="13" customFormat="1" ht="15" customHeight="1">
      <c r="A93" s="59"/>
      <c r="B93" s="64"/>
      <c r="C93" s="56"/>
      <c r="D93" s="58"/>
      <c r="E93" s="58"/>
      <c r="F93" s="58"/>
      <c r="G93" s="58"/>
      <c r="H93" s="58"/>
      <c r="I93" s="72"/>
      <c r="J93" s="63"/>
      <c r="K93" s="19"/>
    </row>
    <row r="94" spans="1:11" s="16" customFormat="1" ht="75">
      <c r="A94" s="65">
        <f>A92+1</f>
        <v>56</v>
      </c>
      <c r="B94" s="75" t="s">
        <v>27</v>
      </c>
      <c r="C94" s="61">
        <f>SUM(D94:I94)</f>
        <v>2310</v>
      </c>
      <c r="D94" s="61">
        <f aca="true" t="shared" si="29" ref="D94:I94">SUM(D95:D95)</f>
        <v>2310</v>
      </c>
      <c r="E94" s="61">
        <f t="shared" si="29"/>
        <v>0</v>
      </c>
      <c r="F94" s="61">
        <f t="shared" si="29"/>
        <v>0</v>
      </c>
      <c r="G94" s="61">
        <f t="shared" si="29"/>
        <v>0</v>
      </c>
      <c r="H94" s="61">
        <f t="shared" si="29"/>
        <v>0</v>
      </c>
      <c r="I94" s="62">
        <f t="shared" si="29"/>
        <v>0</v>
      </c>
      <c r="J94" s="63" t="s">
        <v>54</v>
      </c>
      <c r="K94" s="27"/>
    </row>
    <row r="95" spans="1:11" s="15" customFormat="1" ht="15" customHeight="1">
      <c r="A95" s="59">
        <f>A94+1</f>
        <v>57</v>
      </c>
      <c r="B95" s="64" t="s">
        <v>4</v>
      </c>
      <c r="C95" s="55">
        <f>SUM(D95:I95)</f>
        <v>2310</v>
      </c>
      <c r="D95" s="55">
        <f>1600+710</f>
        <v>2310</v>
      </c>
      <c r="E95" s="55">
        <v>0</v>
      </c>
      <c r="F95" s="55">
        <v>0</v>
      </c>
      <c r="G95" s="55">
        <v>0</v>
      </c>
      <c r="H95" s="55">
        <v>0</v>
      </c>
      <c r="I95" s="73">
        <v>0</v>
      </c>
      <c r="J95" s="63"/>
      <c r="K95" s="26"/>
    </row>
    <row r="96" spans="1:11" s="13" customFormat="1" ht="15" customHeight="1">
      <c r="A96" s="59"/>
      <c r="B96" s="70"/>
      <c r="C96" s="56"/>
      <c r="D96" s="58"/>
      <c r="E96" s="58"/>
      <c r="F96" s="58"/>
      <c r="G96" s="58"/>
      <c r="H96" s="58"/>
      <c r="I96" s="72"/>
      <c r="J96" s="63"/>
      <c r="K96" s="19"/>
    </row>
    <row r="97" spans="1:11" s="13" customFormat="1" ht="177.75" customHeight="1">
      <c r="A97" s="65">
        <f>A95+1</f>
        <v>58</v>
      </c>
      <c r="B97" s="71" t="s">
        <v>28</v>
      </c>
      <c r="C97" s="61">
        <f>SUM(D97:I97)</f>
        <v>981.4</v>
      </c>
      <c r="D97" s="61">
        <f aca="true" t="shared" si="30" ref="D97:I97">SUM(D98:D99)</f>
        <v>781.4</v>
      </c>
      <c r="E97" s="61">
        <f t="shared" si="30"/>
        <v>100</v>
      </c>
      <c r="F97" s="61">
        <f t="shared" si="30"/>
        <v>100</v>
      </c>
      <c r="G97" s="61">
        <f t="shared" si="30"/>
        <v>0</v>
      </c>
      <c r="H97" s="61">
        <f t="shared" si="30"/>
        <v>0</v>
      </c>
      <c r="I97" s="61">
        <f t="shared" si="30"/>
        <v>0</v>
      </c>
      <c r="J97" s="63">
        <v>23</v>
      </c>
      <c r="K97" s="29"/>
    </row>
    <row r="98" spans="1:11" s="13" customFormat="1" ht="15" customHeight="1">
      <c r="A98" s="59">
        <f>A97+1</f>
        <v>59</v>
      </c>
      <c r="B98" s="64" t="s">
        <v>4</v>
      </c>
      <c r="C98" s="61">
        <f>SUM(D98:I98)</f>
        <v>200</v>
      </c>
      <c r="D98" s="55"/>
      <c r="E98" s="55">
        <v>100</v>
      </c>
      <c r="F98" s="55">
        <v>100</v>
      </c>
      <c r="G98" s="55">
        <v>0</v>
      </c>
      <c r="H98" s="55">
        <v>0</v>
      </c>
      <c r="I98" s="73">
        <v>0</v>
      </c>
      <c r="J98" s="63"/>
      <c r="K98" s="19"/>
    </row>
    <row r="99" spans="1:11" s="13" customFormat="1" ht="15" customHeight="1">
      <c r="A99" s="59">
        <f>A98+1</f>
        <v>60</v>
      </c>
      <c r="B99" s="64" t="s">
        <v>6</v>
      </c>
      <c r="C99" s="61">
        <f>SUM(D99:I99)</f>
        <v>781.4</v>
      </c>
      <c r="D99" s="55">
        <v>781.4</v>
      </c>
      <c r="E99" s="55"/>
      <c r="F99" s="55"/>
      <c r="G99" s="55"/>
      <c r="H99" s="55"/>
      <c r="I99" s="73"/>
      <c r="J99" s="63"/>
      <c r="K99" s="19"/>
    </row>
    <row r="100" spans="1:11" s="13" customFormat="1" ht="15" customHeight="1">
      <c r="A100" s="59"/>
      <c r="B100" s="70"/>
      <c r="C100" s="56"/>
      <c r="D100" s="58"/>
      <c r="E100" s="58"/>
      <c r="F100" s="58"/>
      <c r="G100" s="58"/>
      <c r="H100" s="58"/>
      <c r="I100" s="72"/>
      <c r="J100" s="63"/>
      <c r="K100" s="19"/>
    </row>
    <row r="101" spans="1:11" s="13" customFormat="1" ht="98.25" customHeight="1">
      <c r="A101" s="65">
        <f>A99+1</f>
        <v>61</v>
      </c>
      <c r="B101" s="71" t="s">
        <v>29</v>
      </c>
      <c r="C101" s="61">
        <f>SUM(D101:I101)</f>
        <v>500</v>
      </c>
      <c r="D101" s="61">
        <f aca="true" t="shared" si="31" ref="D101:I101">SUM(D102:D104)</f>
        <v>500</v>
      </c>
      <c r="E101" s="61">
        <f t="shared" si="31"/>
        <v>0</v>
      </c>
      <c r="F101" s="61">
        <f t="shared" si="31"/>
        <v>0</v>
      </c>
      <c r="G101" s="61">
        <f t="shared" si="31"/>
        <v>0</v>
      </c>
      <c r="H101" s="61">
        <f t="shared" si="31"/>
        <v>0</v>
      </c>
      <c r="I101" s="62">
        <f t="shared" si="31"/>
        <v>0</v>
      </c>
      <c r="J101" s="63">
        <v>28</v>
      </c>
      <c r="K101" s="29"/>
    </row>
    <row r="102" spans="1:11" s="13" customFormat="1" ht="15" customHeight="1">
      <c r="A102" s="59">
        <f>A101+1</f>
        <v>62</v>
      </c>
      <c r="B102" s="64" t="s">
        <v>4</v>
      </c>
      <c r="C102" s="55">
        <f>SUM(D102:I102)</f>
        <v>500</v>
      </c>
      <c r="D102" s="55">
        <v>500</v>
      </c>
      <c r="E102" s="55">
        <v>0</v>
      </c>
      <c r="F102" s="55">
        <v>0</v>
      </c>
      <c r="G102" s="55">
        <v>0</v>
      </c>
      <c r="H102" s="55">
        <v>0</v>
      </c>
      <c r="I102" s="73">
        <v>0</v>
      </c>
      <c r="J102" s="63"/>
      <c r="K102" s="19"/>
    </row>
    <row r="103" spans="1:11" s="13" customFormat="1" ht="15" customHeight="1">
      <c r="A103" s="59">
        <f>A102+1</f>
        <v>63</v>
      </c>
      <c r="B103" s="64" t="s">
        <v>6</v>
      </c>
      <c r="C103" s="55">
        <f>SUM(D103:I103)</f>
        <v>0</v>
      </c>
      <c r="D103" s="55"/>
      <c r="E103" s="55"/>
      <c r="F103" s="55"/>
      <c r="G103" s="55"/>
      <c r="H103" s="55"/>
      <c r="I103" s="73"/>
      <c r="J103" s="63"/>
      <c r="K103" s="19"/>
    </row>
    <row r="104" spans="1:11" s="13" customFormat="1" ht="15" customHeight="1">
      <c r="A104" s="59">
        <f>A103+1</f>
        <v>64</v>
      </c>
      <c r="B104" s="64" t="s">
        <v>5</v>
      </c>
      <c r="C104" s="55">
        <f>SUM(D104:I104)</f>
        <v>0</v>
      </c>
      <c r="D104" s="55"/>
      <c r="E104" s="55"/>
      <c r="F104" s="55"/>
      <c r="G104" s="55"/>
      <c r="H104" s="55"/>
      <c r="I104" s="73"/>
      <c r="J104" s="63"/>
      <c r="K104" s="19"/>
    </row>
    <row r="105" spans="1:11" s="13" customFormat="1" ht="15" customHeight="1">
      <c r="A105" s="59"/>
      <c r="B105" s="70"/>
      <c r="C105" s="56"/>
      <c r="D105" s="58"/>
      <c r="E105" s="58"/>
      <c r="F105" s="58"/>
      <c r="G105" s="58"/>
      <c r="H105" s="58"/>
      <c r="I105" s="72"/>
      <c r="J105" s="63"/>
      <c r="K105" s="19"/>
    </row>
    <row r="106" spans="1:11" s="15" customFormat="1" ht="131.25">
      <c r="A106" s="65">
        <f>A104+1</f>
        <v>65</v>
      </c>
      <c r="B106" s="71" t="s">
        <v>68</v>
      </c>
      <c r="C106" s="61">
        <f>SUM(D106:I106)</f>
        <v>2600</v>
      </c>
      <c r="D106" s="61">
        <f aca="true" t="shared" si="32" ref="D106:I106">SUM(D107:D109)</f>
        <v>0</v>
      </c>
      <c r="E106" s="61">
        <f t="shared" si="32"/>
        <v>2600</v>
      </c>
      <c r="F106" s="61">
        <f t="shared" si="32"/>
        <v>0</v>
      </c>
      <c r="G106" s="61">
        <f t="shared" si="32"/>
        <v>0</v>
      </c>
      <c r="H106" s="61">
        <f t="shared" si="32"/>
        <v>0</v>
      </c>
      <c r="I106" s="62">
        <f t="shared" si="32"/>
        <v>0</v>
      </c>
      <c r="J106" s="63">
        <v>25</v>
      </c>
      <c r="K106" s="29"/>
    </row>
    <row r="107" spans="1:11" s="13" customFormat="1" ht="15" customHeight="1">
      <c r="A107" s="59">
        <f>A106+1</f>
        <v>66</v>
      </c>
      <c r="B107" s="64" t="s">
        <v>4</v>
      </c>
      <c r="C107" s="55">
        <f>SUM(D107:I107)</f>
        <v>2600</v>
      </c>
      <c r="D107" s="55">
        <v>0</v>
      </c>
      <c r="E107" s="55">
        <v>2600</v>
      </c>
      <c r="F107" s="55">
        <v>0</v>
      </c>
      <c r="G107" s="55">
        <v>0</v>
      </c>
      <c r="H107" s="55">
        <v>0</v>
      </c>
      <c r="I107" s="73">
        <v>0</v>
      </c>
      <c r="J107" s="63"/>
      <c r="K107" s="19"/>
    </row>
    <row r="108" spans="1:11" s="13" customFormat="1" ht="15" customHeight="1">
      <c r="A108" s="59">
        <f>A107+1</f>
        <v>67</v>
      </c>
      <c r="B108" s="64" t="s">
        <v>6</v>
      </c>
      <c r="C108" s="55">
        <f>SUM(D108:I108)</f>
        <v>0</v>
      </c>
      <c r="D108" s="55"/>
      <c r="E108" s="55"/>
      <c r="F108" s="55"/>
      <c r="G108" s="55"/>
      <c r="H108" s="55"/>
      <c r="I108" s="73"/>
      <c r="J108" s="63"/>
      <c r="K108" s="19"/>
    </row>
    <row r="109" spans="1:11" s="13" customFormat="1" ht="15" customHeight="1">
      <c r="A109" s="59">
        <f>A108+1</f>
        <v>68</v>
      </c>
      <c r="B109" s="64" t="s">
        <v>5</v>
      </c>
      <c r="C109" s="55">
        <f>SUM(D109:I109)</f>
        <v>0</v>
      </c>
      <c r="D109" s="55"/>
      <c r="E109" s="55"/>
      <c r="F109" s="55"/>
      <c r="G109" s="55"/>
      <c r="H109" s="55"/>
      <c r="I109" s="73"/>
      <c r="J109" s="63"/>
      <c r="K109" s="19"/>
    </row>
    <row r="110" spans="1:11" s="13" customFormat="1" ht="15" customHeight="1">
      <c r="A110" s="59"/>
      <c r="B110" s="70"/>
      <c r="C110" s="56"/>
      <c r="D110" s="58"/>
      <c r="E110" s="58"/>
      <c r="F110" s="58"/>
      <c r="G110" s="58"/>
      <c r="H110" s="58"/>
      <c r="I110" s="72"/>
      <c r="J110" s="63"/>
      <c r="K110" s="19"/>
    </row>
    <row r="111" spans="1:11" s="13" customFormat="1" ht="282" customHeight="1">
      <c r="A111" s="65">
        <f>A109+1</f>
        <v>69</v>
      </c>
      <c r="B111" s="71" t="s">
        <v>64</v>
      </c>
      <c r="C111" s="61">
        <f>SUM(D111:I111)</f>
        <v>30279.2</v>
      </c>
      <c r="D111" s="61">
        <f aca="true" t="shared" si="33" ref="D111:I111">SUM(D112:D114)</f>
        <v>30279.2</v>
      </c>
      <c r="E111" s="61">
        <f t="shared" si="33"/>
        <v>0</v>
      </c>
      <c r="F111" s="61">
        <f t="shared" si="33"/>
        <v>0</v>
      </c>
      <c r="G111" s="61">
        <f t="shared" si="33"/>
        <v>0</v>
      </c>
      <c r="H111" s="61">
        <f t="shared" si="33"/>
        <v>0</v>
      </c>
      <c r="I111" s="62">
        <f t="shared" si="33"/>
        <v>0</v>
      </c>
      <c r="J111" s="63">
        <v>11</v>
      </c>
      <c r="K111" s="29"/>
    </row>
    <row r="112" spans="1:11" s="13" customFormat="1" ht="15" customHeight="1">
      <c r="A112" s="59">
        <f>A111+1</f>
        <v>70</v>
      </c>
      <c r="B112" s="64" t="s">
        <v>4</v>
      </c>
      <c r="C112" s="55">
        <f>SUM(D112:I112)</f>
        <v>30279.2</v>
      </c>
      <c r="D112" s="55">
        <v>30279.2</v>
      </c>
      <c r="E112" s="55">
        <v>0</v>
      </c>
      <c r="F112" s="55">
        <v>0</v>
      </c>
      <c r="G112" s="55">
        <v>0</v>
      </c>
      <c r="H112" s="55">
        <v>0</v>
      </c>
      <c r="I112" s="73">
        <v>0</v>
      </c>
      <c r="J112" s="63"/>
      <c r="K112" s="19"/>
    </row>
    <row r="113" spans="1:11" s="13" customFormat="1" ht="15" customHeight="1">
      <c r="A113" s="59">
        <f>A112+1</f>
        <v>71</v>
      </c>
      <c r="B113" s="64" t="s">
        <v>6</v>
      </c>
      <c r="C113" s="55">
        <f>SUM(D113:I113)</f>
        <v>0</v>
      </c>
      <c r="D113" s="55"/>
      <c r="E113" s="55"/>
      <c r="F113" s="55"/>
      <c r="G113" s="55"/>
      <c r="H113" s="55"/>
      <c r="I113" s="73"/>
      <c r="J113" s="63"/>
      <c r="K113" s="19"/>
    </row>
    <row r="114" spans="1:11" s="13" customFormat="1" ht="15" customHeight="1">
      <c r="A114" s="59">
        <f>A113+1</f>
        <v>72</v>
      </c>
      <c r="B114" s="64" t="s">
        <v>5</v>
      </c>
      <c r="C114" s="55">
        <f>SUM(D114:I114)</f>
        <v>0</v>
      </c>
      <c r="D114" s="55"/>
      <c r="E114" s="55"/>
      <c r="F114" s="55"/>
      <c r="G114" s="55"/>
      <c r="H114" s="55"/>
      <c r="I114" s="73"/>
      <c r="J114" s="63"/>
      <c r="K114" s="19"/>
    </row>
    <row r="115" spans="1:11" s="13" customFormat="1" ht="15" customHeight="1">
      <c r="A115" s="59"/>
      <c r="B115" s="70"/>
      <c r="C115" s="58"/>
      <c r="D115" s="58"/>
      <c r="E115" s="58"/>
      <c r="F115" s="58"/>
      <c r="G115" s="58"/>
      <c r="H115" s="58"/>
      <c r="I115" s="72"/>
      <c r="J115" s="63"/>
      <c r="K115" s="19"/>
    </row>
    <row r="116" spans="1:11" s="15" customFormat="1" ht="185.25" customHeight="1">
      <c r="A116" s="65">
        <f>A114+1</f>
        <v>73</v>
      </c>
      <c r="B116" s="71" t="s">
        <v>63</v>
      </c>
      <c r="C116" s="61">
        <f>SUM(D116:I116)</f>
        <v>9463</v>
      </c>
      <c r="D116" s="61">
        <f aca="true" t="shared" si="34" ref="D116:I116">SUM(D117:D118)</f>
        <v>1488.8</v>
      </c>
      <c r="E116" s="61">
        <f t="shared" si="34"/>
        <v>1545.4</v>
      </c>
      <c r="F116" s="61">
        <f t="shared" si="34"/>
        <v>1607.2</v>
      </c>
      <c r="G116" s="61">
        <f t="shared" si="34"/>
        <v>1607.2</v>
      </c>
      <c r="H116" s="61">
        <f t="shared" si="34"/>
        <v>1607.2</v>
      </c>
      <c r="I116" s="62">
        <f t="shared" si="34"/>
        <v>1607.2</v>
      </c>
      <c r="J116" s="63" t="s">
        <v>50</v>
      </c>
      <c r="K116" s="26"/>
    </row>
    <row r="117" spans="1:11" s="15" customFormat="1" ht="15" customHeight="1">
      <c r="A117" s="59">
        <f>A116+1</f>
        <v>74</v>
      </c>
      <c r="B117" s="64" t="s">
        <v>4</v>
      </c>
      <c r="C117" s="55">
        <f>SUM(D117:I117)</f>
        <v>0</v>
      </c>
      <c r="D117" s="55"/>
      <c r="E117" s="55"/>
      <c r="F117" s="55"/>
      <c r="G117" s="55"/>
      <c r="H117" s="55"/>
      <c r="I117" s="55"/>
      <c r="J117" s="63"/>
      <c r="K117" s="26"/>
    </row>
    <row r="118" spans="1:11" s="15" customFormat="1" ht="15" customHeight="1">
      <c r="A118" s="59">
        <f>A117+1</f>
        <v>75</v>
      </c>
      <c r="B118" s="64" t="s">
        <v>6</v>
      </c>
      <c r="C118" s="55">
        <f>SUM(D118:I118)</f>
        <v>9463</v>
      </c>
      <c r="D118" s="55">
        <v>1488.8</v>
      </c>
      <c r="E118" s="55">
        <v>1545.4</v>
      </c>
      <c r="F118" s="55">
        <v>1607.2</v>
      </c>
      <c r="G118" s="55">
        <v>1607.2</v>
      </c>
      <c r="H118" s="55">
        <v>1607.2</v>
      </c>
      <c r="I118" s="55">
        <v>1607.2</v>
      </c>
      <c r="J118" s="63"/>
      <c r="K118" s="26"/>
    </row>
    <row r="119" spans="1:11" s="13" customFormat="1" ht="15" customHeight="1">
      <c r="A119" s="59"/>
      <c r="B119" s="70"/>
      <c r="C119" s="58"/>
      <c r="D119" s="58"/>
      <c r="E119" s="58"/>
      <c r="F119" s="58"/>
      <c r="G119" s="58"/>
      <c r="H119" s="58"/>
      <c r="I119" s="72"/>
      <c r="J119" s="63"/>
      <c r="K119" s="19"/>
    </row>
    <row r="120" spans="1:11" s="11" customFormat="1" ht="15" customHeight="1">
      <c r="A120" s="59"/>
      <c r="B120" s="91"/>
      <c r="C120" s="92" t="s">
        <v>38</v>
      </c>
      <c r="D120" s="93"/>
      <c r="E120" s="93"/>
      <c r="F120" s="93"/>
      <c r="G120" s="93"/>
      <c r="H120" s="93"/>
      <c r="I120" s="93"/>
      <c r="J120" s="94"/>
      <c r="K120" s="23"/>
    </row>
    <row r="121" spans="1:11" s="12" customFormat="1" ht="15" customHeight="1">
      <c r="A121" s="59">
        <f>A118+1</f>
        <v>76</v>
      </c>
      <c r="B121" s="71" t="s">
        <v>39</v>
      </c>
      <c r="C121" s="56">
        <f aca="true" t="shared" si="35" ref="C121:I122">SUM(C125)</f>
        <v>29000</v>
      </c>
      <c r="D121" s="61">
        <f t="shared" si="35"/>
        <v>4000</v>
      </c>
      <c r="E121" s="61">
        <f t="shared" si="35"/>
        <v>5000</v>
      </c>
      <c r="F121" s="61">
        <f t="shared" si="35"/>
        <v>5000</v>
      </c>
      <c r="G121" s="61">
        <f t="shared" si="35"/>
        <v>5000</v>
      </c>
      <c r="H121" s="61">
        <f t="shared" si="35"/>
        <v>5000</v>
      </c>
      <c r="I121" s="62">
        <f t="shared" si="35"/>
        <v>5000</v>
      </c>
      <c r="J121" s="95"/>
      <c r="K121" s="24"/>
    </row>
    <row r="122" spans="1:11" s="13" customFormat="1" ht="15" customHeight="1">
      <c r="A122" s="59">
        <f>A121+1</f>
        <v>77</v>
      </c>
      <c r="B122" s="86" t="s">
        <v>4</v>
      </c>
      <c r="C122" s="56">
        <f t="shared" si="35"/>
        <v>29000</v>
      </c>
      <c r="D122" s="55">
        <f t="shared" si="35"/>
        <v>4000</v>
      </c>
      <c r="E122" s="55">
        <f t="shared" si="35"/>
        <v>5000</v>
      </c>
      <c r="F122" s="55">
        <f t="shared" si="35"/>
        <v>5000</v>
      </c>
      <c r="G122" s="55">
        <f t="shared" si="35"/>
        <v>5000</v>
      </c>
      <c r="H122" s="55">
        <f t="shared" si="35"/>
        <v>5000</v>
      </c>
      <c r="I122" s="73">
        <f t="shared" si="35"/>
        <v>5000</v>
      </c>
      <c r="J122" s="63"/>
      <c r="K122" s="19"/>
    </row>
    <row r="123" spans="1:11" s="13" customFormat="1" ht="15" customHeight="1">
      <c r="A123" s="59"/>
      <c r="B123" s="64"/>
      <c r="C123" s="56"/>
      <c r="D123" s="55"/>
      <c r="E123" s="55"/>
      <c r="F123" s="55"/>
      <c r="G123" s="55"/>
      <c r="H123" s="55"/>
      <c r="I123" s="73"/>
      <c r="J123" s="63"/>
      <c r="K123" s="19"/>
    </row>
    <row r="124" spans="1:11" s="13" customFormat="1" ht="15" customHeight="1">
      <c r="A124" s="59"/>
      <c r="B124" s="91"/>
      <c r="C124" s="92" t="s">
        <v>12</v>
      </c>
      <c r="D124" s="93"/>
      <c r="E124" s="93"/>
      <c r="F124" s="93"/>
      <c r="G124" s="93"/>
      <c r="H124" s="93"/>
      <c r="I124" s="93"/>
      <c r="J124" s="94"/>
      <c r="K124" s="19"/>
    </row>
    <row r="125" spans="1:11" s="12" customFormat="1" ht="15" customHeight="1">
      <c r="A125" s="59">
        <f>A122+1</f>
        <v>78</v>
      </c>
      <c r="B125" s="71" t="s">
        <v>14</v>
      </c>
      <c r="C125" s="56">
        <f aca="true" t="shared" si="36" ref="C125:I125">SUM(C126:C126)</f>
        <v>29000</v>
      </c>
      <c r="D125" s="56">
        <f t="shared" si="36"/>
        <v>4000</v>
      </c>
      <c r="E125" s="56">
        <f t="shared" si="36"/>
        <v>5000</v>
      </c>
      <c r="F125" s="56">
        <f t="shared" si="36"/>
        <v>5000</v>
      </c>
      <c r="G125" s="56">
        <f t="shared" si="36"/>
        <v>5000</v>
      </c>
      <c r="H125" s="56">
        <f t="shared" si="36"/>
        <v>5000</v>
      </c>
      <c r="I125" s="57">
        <f t="shared" si="36"/>
        <v>5000</v>
      </c>
      <c r="J125" s="95"/>
      <c r="K125" s="24"/>
    </row>
    <row r="126" spans="1:11" s="13" customFormat="1" ht="15" customHeight="1">
      <c r="A126" s="59">
        <f>A125+1</f>
        <v>79</v>
      </c>
      <c r="B126" s="86" t="s">
        <v>4</v>
      </c>
      <c r="C126" s="56">
        <f>SUM(D126:I126)</f>
        <v>29000</v>
      </c>
      <c r="D126" s="55">
        <f aca="true" t="shared" si="37" ref="D126:I126">SUM(D129)</f>
        <v>4000</v>
      </c>
      <c r="E126" s="55">
        <f t="shared" si="37"/>
        <v>5000</v>
      </c>
      <c r="F126" s="55">
        <f t="shared" si="37"/>
        <v>5000</v>
      </c>
      <c r="G126" s="55">
        <f t="shared" si="37"/>
        <v>5000</v>
      </c>
      <c r="H126" s="55">
        <f t="shared" si="37"/>
        <v>5000</v>
      </c>
      <c r="I126" s="55">
        <f t="shared" si="37"/>
        <v>5000</v>
      </c>
      <c r="J126" s="63"/>
      <c r="K126" s="19"/>
    </row>
    <row r="127" spans="1:11" s="13" customFormat="1" ht="15" customHeight="1">
      <c r="A127" s="59"/>
      <c r="B127" s="70"/>
      <c r="C127" s="56"/>
      <c r="D127" s="58"/>
      <c r="E127" s="58"/>
      <c r="F127" s="58"/>
      <c r="G127" s="58"/>
      <c r="H127" s="58"/>
      <c r="I127" s="72"/>
      <c r="J127" s="63"/>
      <c r="K127" s="19"/>
    </row>
    <row r="128" spans="1:11" s="15" customFormat="1" ht="95.25" customHeight="1">
      <c r="A128" s="59">
        <f>A126+1</f>
        <v>80</v>
      </c>
      <c r="B128" s="71" t="s">
        <v>23</v>
      </c>
      <c r="C128" s="56">
        <f>SUM(D128:I128)</f>
        <v>29000</v>
      </c>
      <c r="D128" s="61">
        <f aca="true" t="shared" si="38" ref="D128:I128">SUM(D129)</f>
        <v>4000</v>
      </c>
      <c r="E128" s="61">
        <f t="shared" si="38"/>
        <v>5000</v>
      </c>
      <c r="F128" s="61">
        <f t="shared" si="38"/>
        <v>5000</v>
      </c>
      <c r="G128" s="61">
        <f t="shared" si="38"/>
        <v>5000</v>
      </c>
      <c r="H128" s="61">
        <f t="shared" si="38"/>
        <v>5000</v>
      </c>
      <c r="I128" s="62">
        <f t="shared" si="38"/>
        <v>5000</v>
      </c>
      <c r="J128" s="63">
        <v>44</v>
      </c>
      <c r="K128" s="26"/>
    </row>
    <row r="129" spans="1:11" s="15" customFormat="1" ht="15" customHeight="1">
      <c r="A129" s="59">
        <f>A128+1</f>
        <v>81</v>
      </c>
      <c r="B129" s="64" t="s">
        <v>4</v>
      </c>
      <c r="C129" s="58">
        <f>SUM(D129:I129)</f>
        <v>29000</v>
      </c>
      <c r="D129" s="55">
        <v>4000</v>
      </c>
      <c r="E129" s="55">
        <v>5000</v>
      </c>
      <c r="F129" s="55">
        <v>5000</v>
      </c>
      <c r="G129" s="55">
        <v>5000</v>
      </c>
      <c r="H129" s="55">
        <v>5000</v>
      </c>
      <c r="I129" s="73">
        <v>5000</v>
      </c>
      <c r="J129" s="63"/>
      <c r="K129" s="26"/>
    </row>
    <row r="130" spans="1:11" s="13" customFormat="1" ht="15" customHeight="1">
      <c r="A130" s="59"/>
      <c r="B130" s="100"/>
      <c r="C130" s="57"/>
      <c r="D130" s="72"/>
      <c r="E130" s="72"/>
      <c r="F130" s="72"/>
      <c r="G130" s="72"/>
      <c r="H130" s="72"/>
      <c r="I130" s="72"/>
      <c r="J130" s="101"/>
      <c r="K130" s="19"/>
    </row>
    <row r="131" spans="1:11" s="11" customFormat="1" ht="48.75" customHeight="1">
      <c r="A131" s="59"/>
      <c r="B131" s="91"/>
      <c r="C131" s="92" t="s">
        <v>43</v>
      </c>
      <c r="D131" s="93"/>
      <c r="E131" s="93"/>
      <c r="F131" s="93"/>
      <c r="G131" s="93"/>
      <c r="H131" s="93"/>
      <c r="I131" s="93"/>
      <c r="J131" s="94"/>
      <c r="K131" s="23"/>
    </row>
    <row r="132" spans="1:11" s="12" customFormat="1" ht="15" customHeight="1">
      <c r="A132" s="59">
        <f>A129+1</f>
        <v>82</v>
      </c>
      <c r="B132" s="71" t="s">
        <v>20</v>
      </c>
      <c r="C132" s="56">
        <f aca="true" t="shared" si="39" ref="C132:I134">SUM(C137)</f>
        <v>253574.09999999998</v>
      </c>
      <c r="D132" s="61">
        <f t="shared" si="39"/>
        <v>40840.1</v>
      </c>
      <c r="E132" s="61">
        <f t="shared" si="39"/>
        <v>41696.4</v>
      </c>
      <c r="F132" s="61">
        <f t="shared" si="39"/>
        <v>42759.4</v>
      </c>
      <c r="G132" s="61">
        <f t="shared" si="39"/>
        <v>42759.4</v>
      </c>
      <c r="H132" s="61">
        <f t="shared" si="39"/>
        <v>42759.4</v>
      </c>
      <c r="I132" s="62">
        <f t="shared" si="39"/>
        <v>42759.4</v>
      </c>
      <c r="J132" s="95"/>
      <c r="K132" s="24"/>
    </row>
    <row r="133" spans="1:11" s="13" customFormat="1" ht="15" customHeight="1">
      <c r="A133" s="59">
        <f>A132+1</f>
        <v>83</v>
      </c>
      <c r="B133" s="86" t="s">
        <v>4</v>
      </c>
      <c r="C133" s="56">
        <f t="shared" si="39"/>
        <v>253574.09999999998</v>
      </c>
      <c r="D133" s="55">
        <f t="shared" si="39"/>
        <v>40840.1</v>
      </c>
      <c r="E133" s="55">
        <f t="shared" si="39"/>
        <v>41696.4</v>
      </c>
      <c r="F133" s="55">
        <f t="shared" si="39"/>
        <v>42759.4</v>
      </c>
      <c r="G133" s="55">
        <f t="shared" si="39"/>
        <v>42759.4</v>
      </c>
      <c r="H133" s="55">
        <f t="shared" si="39"/>
        <v>42759.4</v>
      </c>
      <c r="I133" s="73">
        <f t="shared" si="39"/>
        <v>42759.4</v>
      </c>
      <c r="J133" s="63"/>
      <c r="K133" s="19"/>
    </row>
    <row r="134" spans="1:11" s="13" customFormat="1" ht="15" customHeight="1">
      <c r="A134" s="59">
        <f>A133+1</f>
        <v>84</v>
      </c>
      <c r="B134" s="64" t="s">
        <v>6</v>
      </c>
      <c r="C134" s="56">
        <f t="shared" si="39"/>
        <v>0</v>
      </c>
      <c r="D134" s="55">
        <f t="shared" si="39"/>
        <v>0</v>
      </c>
      <c r="E134" s="55">
        <f t="shared" si="39"/>
        <v>0</v>
      </c>
      <c r="F134" s="55">
        <f t="shared" si="39"/>
        <v>0</v>
      </c>
      <c r="G134" s="55">
        <f t="shared" si="39"/>
        <v>0</v>
      </c>
      <c r="H134" s="55">
        <f t="shared" si="39"/>
        <v>0</v>
      </c>
      <c r="I134" s="73">
        <f t="shared" si="39"/>
        <v>0</v>
      </c>
      <c r="J134" s="63"/>
      <c r="K134" s="19"/>
    </row>
    <row r="135" spans="1:11" s="13" customFormat="1" ht="15" customHeight="1">
      <c r="A135" s="59"/>
      <c r="B135" s="64"/>
      <c r="C135" s="56"/>
      <c r="D135" s="55"/>
      <c r="E135" s="55"/>
      <c r="F135" s="55"/>
      <c r="G135" s="55"/>
      <c r="H135" s="55"/>
      <c r="I135" s="73"/>
      <c r="J135" s="63"/>
      <c r="K135" s="19"/>
    </row>
    <row r="136" spans="1:11" s="13" customFormat="1" ht="15" customHeight="1">
      <c r="A136" s="59"/>
      <c r="B136" s="91"/>
      <c r="C136" s="92" t="s">
        <v>12</v>
      </c>
      <c r="D136" s="93"/>
      <c r="E136" s="93"/>
      <c r="F136" s="93"/>
      <c r="G136" s="93"/>
      <c r="H136" s="93"/>
      <c r="I136" s="93"/>
      <c r="J136" s="94"/>
      <c r="K136" s="19"/>
    </row>
    <row r="137" spans="1:11" s="12" customFormat="1" ht="15" customHeight="1">
      <c r="A137" s="59">
        <f>A134+1</f>
        <v>85</v>
      </c>
      <c r="B137" s="71" t="s">
        <v>14</v>
      </c>
      <c r="C137" s="56">
        <f>SUM(C138:C139)</f>
        <v>253574.09999999998</v>
      </c>
      <c r="D137" s="56">
        <f aca="true" t="shared" si="40" ref="D137:I137">SUM(D138:D139)</f>
        <v>40840.1</v>
      </c>
      <c r="E137" s="56">
        <f t="shared" si="40"/>
        <v>41696.4</v>
      </c>
      <c r="F137" s="56">
        <f t="shared" si="40"/>
        <v>42759.4</v>
      </c>
      <c r="G137" s="56">
        <f t="shared" si="40"/>
        <v>42759.4</v>
      </c>
      <c r="H137" s="56">
        <f t="shared" si="40"/>
        <v>42759.4</v>
      </c>
      <c r="I137" s="57">
        <f t="shared" si="40"/>
        <v>42759.4</v>
      </c>
      <c r="J137" s="95"/>
      <c r="K137" s="24"/>
    </row>
    <row r="138" spans="1:11" s="13" customFormat="1" ht="15" customHeight="1">
      <c r="A138" s="59">
        <f>A137+1</f>
        <v>86</v>
      </c>
      <c r="B138" s="86" t="s">
        <v>4</v>
      </c>
      <c r="C138" s="56">
        <f>SUM(D138:I138)</f>
        <v>253574.09999999998</v>
      </c>
      <c r="D138" s="55">
        <f aca="true" t="shared" si="41" ref="D138:I138">SUM(D142+D145+D148)</f>
        <v>40840.1</v>
      </c>
      <c r="E138" s="55">
        <f t="shared" si="41"/>
        <v>41696.4</v>
      </c>
      <c r="F138" s="55">
        <f t="shared" si="41"/>
        <v>42759.4</v>
      </c>
      <c r="G138" s="55">
        <f t="shared" si="41"/>
        <v>42759.4</v>
      </c>
      <c r="H138" s="55">
        <f t="shared" si="41"/>
        <v>42759.4</v>
      </c>
      <c r="I138" s="55">
        <f t="shared" si="41"/>
        <v>42759.4</v>
      </c>
      <c r="J138" s="63"/>
      <c r="K138" s="19"/>
    </row>
    <row r="139" spans="1:11" s="13" customFormat="1" ht="15" customHeight="1">
      <c r="A139" s="59">
        <f>A138+1</f>
        <v>87</v>
      </c>
      <c r="B139" s="64" t="s">
        <v>6</v>
      </c>
      <c r="C139" s="56">
        <f>SUM(D139:I139)</f>
        <v>0</v>
      </c>
      <c r="D139" s="58"/>
      <c r="E139" s="58"/>
      <c r="F139" s="58"/>
      <c r="G139" s="58"/>
      <c r="H139" s="58"/>
      <c r="I139" s="58"/>
      <c r="J139" s="63"/>
      <c r="K139" s="19"/>
    </row>
    <row r="140" spans="1:11" s="13" customFormat="1" ht="15" customHeight="1">
      <c r="A140" s="59"/>
      <c r="B140" s="70"/>
      <c r="C140" s="56"/>
      <c r="D140" s="58"/>
      <c r="E140" s="58"/>
      <c r="F140" s="58"/>
      <c r="G140" s="58"/>
      <c r="H140" s="58"/>
      <c r="I140" s="72"/>
      <c r="J140" s="63"/>
      <c r="K140" s="19"/>
    </row>
    <row r="141" spans="1:11" s="15" customFormat="1" ht="77.25" customHeight="1">
      <c r="A141" s="59">
        <f>A139+1</f>
        <v>88</v>
      </c>
      <c r="B141" s="71" t="s">
        <v>40</v>
      </c>
      <c r="C141" s="56">
        <f>SUM(D141:I141)</f>
        <v>26730.5</v>
      </c>
      <c r="D141" s="61">
        <f aca="true" t="shared" si="42" ref="D141:I141">SUM(D142)</f>
        <v>4210.1</v>
      </c>
      <c r="E141" s="61">
        <f t="shared" si="42"/>
        <v>4376.4</v>
      </c>
      <c r="F141" s="61">
        <f t="shared" si="42"/>
        <v>4536</v>
      </c>
      <c r="G141" s="61">
        <f t="shared" si="42"/>
        <v>4536</v>
      </c>
      <c r="H141" s="61">
        <f t="shared" si="42"/>
        <v>4536</v>
      </c>
      <c r="I141" s="62">
        <f t="shared" si="42"/>
        <v>4536</v>
      </c>
      <c r="J141" s="63" t="s">
        <v>55</v>
      </c>
      <c r="K141" s="26"/>
    </row>
    <row r="142" spans="1:11" s="13" customFormat="1" ht="15" customHeight="1">
      <c r="A142" s="59">
        <f>A141+1</f>
        <v>89</v>
      </c>
      <c r="B142" s="64" t="s">
        <v>4</v>
      </c>
      <c r="C142" s="58">
        <f>SUM(D142:I142)</f>
        <v>26730.5</v>
      </c>
      <c r="D142" s="58">
        <v>4210.1</v>
      </c>
      <c r="E142" s="58">
        <v>4376.4</v>
      </c>
      <c r="F142" s="58">
        <v>4536</v>
      </c>
      <c r="G142" s="58">
        <v>4536</v>
      </c>
      <c r="H142" s="58">
        <v>4536</v>
      </c>
      <c r="I142" s="72">
        <v>4536</v>
      </c>
      <c r="J142" s="63"/>
      <c r="K142" s="19"/>
    </row>
    <row r="143" spans="1:11" s="13" customFormat="1" ht="15" customHeight="1">
      <c r="A143" s="59"/>
      <c r="B143" s="70"/>
      <c r="C143" s="56"/>
      <c r="D143" s="58"/>
      <c r="E143" s="58"/>
      <c r="F143" s="58"/>
      <c r="G143" s="58"/>
      <c r="H143" s="58"/>
      <c r="I143" s="72"/>
      <c r="J143" s="63"/>
      <c r="K143" s="19"/>
    </row>
    <row r="144" spans="1:11" s="13" customFormat="1" ht="107.25" customHeight="1">
      <c r="A144" s="59">
        <f>A142+1</f>
        <v>90</v>
      </c>
      <c r="B144" s="71" t="s">
        <v>41</v>
      </c>
      <c r="C144" s="56">
        <f>SUM(D144:I144)</f>
        <v>224863.59999999998</v>
      </c>
      <c r="D144" s="61">
        <f aca="true" t="shared" si="43" ref="D144:I144">SUM(D145)</f>
        <v>36300</v>
      </c>
      <c r="E144" s="61">
        <f t="shared" si="43"/>
        <v>36990</v>
      </c>
      <c r="F144" s="61">
        <f t="shared" si="43"/>
        <v>37893.4</v>
      </c>
      <c r="G144" s="61">
        <f t="shared" si="43"/>
        <v>37893.4</v>
      </c>
      <c r="H144" s="61">
        <f t="shared" si="43"/>
        <v>37893.4</v>
      </c>
      <c r="I144" s="62">
        <f t="shared" si="43"/>
        <v>37893.4</v>
      </c>
      <c r="J144" s="63" t="s">
        <v>55</v>
      </c>
      <c r="K144" s="19"/>
    </row>
    <row r="145" spans="1:11" s="13" customFormat="1" ht="15" customHeight="1">
      <c r="A145" s="59">
        <f>A144+1</f>
        <v>91</v>
      </c>
      <c r="B145" s="64" t="s">
        <v>4</v>
      </c>
      <c r="C145" s="58">
        <f>SUM(D145:I145)</f>
        <v>224863.59999999998</v>
      </c>
      <c r="D145" s="58">
        <f>36300</f>
        <v>36300</v>
      </c>
      <c r="E145" s="58">
        <v>36990</v>
      </c>
      <c r="F145" s="58">
        <v>37893.4</v>
      </c>
      <c r="G145" s="58">
        <v>37893.4</v>
      </c>
      <c r="H145" s="58">
        <v>37893.4</v>
      </c>
      <c r="I145" s="58">
        <v>37893.4</v>
      </c>
      <c r="J145" s="63"/>
      <c r="K145" s="19"/>
    </row>
    <row r="146" spans="1:11" s="13" customFormat="1" ht="15" customHeight="1">
      <c r="A146" s="59"/>
      <c r="B146" s="70"/>
      <c r="C146" s="56"/>
      <c r="D146" s="58"/>
      <c r="E146" s="58"/>
      <c r="F146" s="58"/>
      <c r="G146" s="58"/>
      <c r="H146" s="58"/>
      <c r="I146" s="72"/>
      <c r="J146" s="63"/>
      <c r="K146" s="19"/>
    </row>
    <row r="147" spans="1:11" s="15" customFormat="1" ht="56.25">
      <c r="A147" s="59">
        <f>A145+1</f>
        <v>92</v>
      </c>
      <c r="B147" s="71" t="s">
        <v>42</v>
      </c>
      <c r="C147" s="56">
        <f>SUM(D147:I147)</f>
        <v>1980</v>
      </c>
      <c r="D147" s="61">
        <f aca="true" t="shared" si="44" ref="D147:I147">SUM(D148)</f>
        <v>330</v>
      </c>
      <c r="E147" s="61">
        <f t="shared" si="44"/>
        <v>330</v>
      </c>
      <c r="F147" s="61">
        <f t="shared" si="44"/>
        <v>330</v>
      </c>
      <c r="G147" s="61">
        <f t="shared" si="44"/>
        <v>330</v>
      </c>
      <c r="H147" s="61">
        <f t="shared" si="44"/>
        <v>330</v>
      </c>
      <c r="I147" s="62">
        <f t="shared" si="44"/>
        <v>330</v>
      </c>
      <c r="J147" s="63" t="s">
        <v>55</v>
      </c>
      <c r="K147" s="26"/>
    </row>
    <row r="148" spans="1:11" s="15" customFormat="1" ht="15" customHeight="1">
      <c r="A148" s="59">
        <f>A147+1</f>
        <v>93</v>
      </c>
      <c r="B148" s="64" t="s">
        <v>4</v>
      </c>
      <c r="C148" s="58">
        <f>SUM(D148:I148)</f>
        <v>1980</v>
      </c>
      <c r="D148" s="58">
        <v>330</v>
      </c>
      <c r="E148" s="58">
        <v>330</v>
      </c>
      <c r="F148" s="58">
        <v>330</v>
      </c>
      <c r="G148" s="58">
        <v>330</v>
      </c>
      <c r="H148" s="58">
        <v>330</v>
      </c>
      <c r="I148" s="72">
        <v>330</v>
      </c>
      <c r="J148" s="63"/>
      <c r="K148" s="26"/>
    </row>
    <row r="149" spans="1:11" s="13" customFormat="1" ht="15" customHeight="1">
      <c r="A149" s="59"/>
      <c r="B149" s="64"/>
      <c r="C149" s="56"/>
      <c r="D149" s="58"/>
      <c r="E149" s="58"/>
      <c r="F149" s="58"/>
      <c r="G149" s="58"/>
      <c r="H149" s="58"/>
      <c r="I149" s="72"/>
      <c r="J149" s="63"/>
      <c r="K149" s="19"/>
    </row>
    <row r="150" spans="1:10" ht="12.75">
      <c r="A150" s="102"/>
      <c r="B150" s="103"/>
      <c r="C150" s="104"/>
      <c r="D150" s="6"/>
      <c r="E150" s="6"/>
      <c r="G150" s="6"/>
      <c r="H150" s="6"/>
      <c r="I150" s="6"/>
      <c r="J150" s="105"/>
    </row>
  </sheetData>
  <sheetProtection/>
  <mergeCells count="14">
    <mergeCell ref="F1:J1"/>
    <mergeCell ref="A6:J6"/>
    <mergeCell ref="A7:J7"/>
    <mergeCell ref="A8:J8"/>
    <mergeCell ref="A14:A15"/>
    <mergeCell ref="B14:B15"/>
    <mergeCell ref="C14:I14"/>
    <mergeCell ref="J14:J15"/>
    <mergeCell ref="C27:I27"/>
    <mergeCell ref="C33:I33"/>
    <mergeCell ref="C120:I120"/>
    <mergeCell ref="C124:I124"/>
    <mergeCell ref="C131:I131"/>
    <mergeCell ref="C136:I136"/>
  </mergeCells>
  <printOptions/>
  <pageMargins left="0.3937007874015748" right="0" top="0.3937007874015748" bottom="0.15748031496062992" header="0" footer="0"/>
  <pageSetup firstPageNumber="3" useFirstPageNumber="1" horizontalDpi="600" verticalDpi="600" orientation="landscape" paperSize="9" scale="58" r:id="rId1"/>
  <headerFooter>
    <oddHeader>&amp;C&amp;"PT Astra Serif,обычный"&amp;14&amp;P</oddHeader>
  </headerFooter>
  <rowBreaks count="4" manualBreakCount="4">
    <brk id="64" max="9" man="1"/>
    <brk id="86" max="9" man="1"/>
    <brk id="105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2019-04-09T05:18:02Z</cp:lastPrinted>
  <dcterms:created xsi:type="dcterms:W3CDTF">2013-10-08T11:20:39Z</dcterms:created>
  <dcterms:modified xsi:type="dcterms:W3CDTF">2019-04-09T05:18:17Z</dcterms:modified>
  <cp:category/>
  <cp:version/>
  <cp:contentType/>
  <cp:contentStatus/>
</cp:coreProperties>
</file>